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7020" activeTab="0"/>
  </bookViews>
  <sheets>
    <sheet name="muzi_sg" sheetId="1" r:id="rId1"/>
    <sheet name="muzi_s" sheetId="2" r:id="rId2"/>
    <sheet name="muži_p" sheetId="3" r:id="rId3"/>
    <sheet name="muži_la" sheetId="4" r:id="rId4"/>
    <sheet name="muži_c" sheetId="5" r:id="rId5"/>
    <sheet name="ženy_sg" sheetId="6" r:id="rId6"/>
    <sheet name="ženy_p" sheetId="7" r:id="rId7"/>
    <sheet name="ženy_la" sheetId="8" r:id="rId8"/>
    <sheet name="ženy_c" sheetId="9" r:id="rId9"/>
    <sheet name="dci" sheetId="10" r:id="rId10"/>
    <sheet name="dci_s" sheetId="11" r:id="rId11"/>
    <sheet name="dorostenci_p" sheetId="12" r:id="rId12"/>
    <sheet name="dorostenci_la" sheetId="13" r:id="rId13"/>
    <sheet name="dorci_c" sheetId="14" r:id="rId14"/>
    <sheet name="dorky" sheetId="15" r:id="rId15"/>
    <sheet name="dorostenky_p" sheetId="16" r:id="rId16"/>
    <sheet name="dorostenky_la" sheetId="17" r:id="rId17"/>
    <sheet name="dorky_c" sheetId="18" r:id="rId18"/>
    <sheet name="stzci" sheetId="19" r:id="rId19"/>
    <sheet name="stzci_s" sheetId="20" r:id="rId20"/>
    <sheet name="žáci_p" sheetId="21" r:id="rId21"/>
    <sheet name="žáci_la" sheetId="22" r:id="rId22"/>
    <sheet name="stzci_c" sheetId="23" r:id="rId23"/>
    <sheet name="stzne" sheetId="24" r:id="rId24"/>
    <sheet name="stzne_s" sheetId="25" r:id="rId25"/>
    <sheet name="žákyně_p" sheetId="26" r:id="rId26"/>
    <sheet name="žákyně_la" sheetId="27" r:id="rId27"/>
    <sheet name="stzne_c" sheetId="28" r:id="rId28"/>
  </sheets>
  <definedNames>
    <definedName name="_xlnm.Print_Titles" localSheetId="21">'žáci_la'!$1:$6</definedName>
    <definedName name="_xlnm.Print_Titles" localSheetId="20">'žáci_p'!$1:$6</definedName>
    <definedName name="_xlnm.Print_Titles" localSheetId="26">'žákyně_la'!$1:$6</definedName>
    <definedName name="_xlnm.Print_Titles" localSheetId="25">'žákyně_p'!$1:$6</definedName>
    <definedName name="_xlnm.Print_Area" localSheetId="12">'dorostenci_la'!$A$1:$M$17</definedName>
    <definedName name="_xlnm.Print_Area" localSheetId="11">'dorostenci_p'!$A$1:$M$17</definedName>
    <definedName name="_xlnm.Print_Area" localSheetId="16">'dorostenky_la'!$A$1:$M$30</definedName>
    <definedName name="_xlnm.Print_Area" localSheetId="15">'dorostenky_p'!$A$1:$M$30</definedName>
    <definedName name="_xlnm.Print_Area" localSheetId="3">'muži_la'!$A$1:$M$18</definedName>
    <definedName name="_xlnm.Print_Area" localSheetId="2">'muži_p'!$A$1:$M$18</definedName>
    <definedName name="_xlnm.Print_Area" localSheetId="21">'žáci_la'!$A$1:$M$44</definedName>
    <definedName name="_xlnm.Print_Area" localSheetId="20">'žáci_p'!$A$1:$M$44</definedName>
    <definedName name="_xlnm.Print_Area" localSheetId="26">'žákyně_la'!$A$1:$M$70</definedName>
    <definedName name="_xlnm.Print_Area" localSheetId="25">'žákyně_p'!$A$1:$M$70</definedName>
    <definedName name="_xlnm.Print_Area" localSheetId="7">'ženy_la'!$A$1:$M$21</definedName>
    <definedName name="_xlnm.Print_Area" localSheetId="6">'ženy_p'!$A$1:$M$21</definedName>
  </definedNames>
  <calcPr fullCalcOnLoad="1"/>
</workbook>
</file>

<file path=xl/sharedStrings.xml><?xml version="1.0" encoding="utf-8"?>
<sst xmlns="http://schemas.openxmlformats.org/spreadsheetml/2006/main" count="1870" uniqueCount="352">
  <si>
    <t>Kategorie : muži</t>
  </si>
  <si>
    <t>Pořadí</t>
  </si>
  <si>
    <t>Jméno</t>
  </si>
  <si>
    <t>prostná</t>
  </si>
  <si>
    <t>přeskok</t>
  </si>
  <si>
    <t>hrazda</t>
  </si>
  <si>
    <t>kruhy</t>
  </si>
  <si>
    <t>bradla</t>
  </si>
  <si>
    <t>Celkem</t>
  </si>
  <si>
    <t>šplh [s]</t>
  </si>
  <si>
    <t>Kategorie : ženy</t>
  </si>
  <si>
    <t>kladina</t>
  </si>
  <si>
    <t>Kategorie : dorostenky</t>
  </si>
  <si>
    <t>Kategorie : dorostenci</t>
  </si>
  <si>
    <t>dr.</t>
  </si>
  <si>
    <t>župa</t>
  </si>
  <si>
    <t>Mielniková Renata</t>
  </si>
  <si>
    <t>Chybová Renata</t>
  </si>
  <si>
    <t>Kyliesová Marie</t>
  </si>
  <si>
    <t>Jiráček David</t>
  </si>
  <si>
    <t>Novák Zdeněk</t>
  </si>
  <si>
    <t>Kuchařík David</t>
  </si>
  <si>
    <t>Vejrosta Jan</t>
  </si>
  <si>
    <t>Novák Pavel</t>
  </si>
  <si>
    <t>Polanský Ondřej</t>
  </si>
  <si>
    <t>Pospíšil Jiří</t>
  </si>
  <si>
    <t>Bohutínský Jaroslav</t>
  </si>
  <si>
    <t>Valenta Lukáš</t>
  </si>
  <si>
    <t>Nejedlá Michaela</t>
  </si>
  <si>
    <t>Urbánková Marie</t>
  </si>
  <si>
    <t>Vašáková Blanka</t>
  </si>
  <si>
    <t>Fučíková Petra</t>
  </si>
  <si>
    <t>Markvartová Gabriela</t>
  </si>
  <si>
    <t>Nosková Petra</t>
  </si>
  <si>
    <t>Neumannová Šárka</t>
  </si>
  <si>
    <t>Kategorie : starší žákyně</t>
  </si>
  <si>
    <t>Kategorie : starší žáci</t>
  </si>
  <si>
    <t>pořadí</t>
  </si>
  <si>
    <t>plavání</t>
  </si>
  <si>
    <t>čas</t>
  </si>
  <si>
    <t>místo</t>
  </si>
  <si>
    <t>sportovní gymnastika</t>
  </si>
  <si>
    <t>body</t>
  </si>
  <si>
    <t>šplh</t>
  </si>
  <si>
    <t>atletika</t>
  </si>
  <si>
    <t>běh</t>
  </si>
  <si>
    <t>hod</t>
  </si>
  <si>
    <t>dálka</t>
  </si>
  <si>
    <t>m</t>
  </si>
  <si>
    <t>cm</t>
  </si>
  <si>
    <t>součet</t>
  </si>
  <si>
    <t>umístění</t>
  </si>
  <si>
    <t>celkové</t>
  </si>
  <si>
    <t>SG</t>
  </si>
  <si>
    <t>jméno</t>
  </si>
  <si>
    <t xml:space="preserve">Pořadí na </t>
  </si>
  <si>
    <t>Pořadí SG</t>
  </si>
  <si>
    <t>pořadí na</t>
  </si>
  <si>
    <t>celkem</t>
  </si>
  <si>
    <t>Pořadí na</t>
  </si>
  <si>
    <t>Janeček Marek</t>
  </si>
  <si>
    <t>vrh koulí</t>
  </si>
  <si>
    <t>běh 100 m</t>
  </si>
  <si>
    <t>skok daleký</t>
  </si>
  <si>
    <t xml:space="preserve">Celkem </t>
  </si>
  <si>
    <t>výkon [s]</t>
  </si>
  <si>
    <t>výkon [m]</t>
  </si>
  <si>
    <t>výkon [cm]</t>
  </si>
  <si>
    <t>běh 60 m</t>
  </si>
  <si>
    <t>32 - 33</t>
  </si>
  <si>
    <t>Vašáková Jana</t>
  </si>
  <si>
    <t>číslo</t>
  </si>
  <si>
    <t>sled</t>
  </si>
  <si>
    <t>rok nar.</t>
  </si>
  <si>
    <t>Trávníček Jiří</t>
  </si>
  <si>
    <t>Suchánková Dana</t>
  </si>
  <si>
    <t>Vašová Gabriela</t>
  </si>
  <si>
    <t>Švejcarová Ivana</t>
  </si>
  <si>
    <t>Hofírková Pavla</t>
  </si>
  <si>
    <t>Macháček Lukáš</t>
  </si>
  <si>
    <t>Kotlan Václav</t>
  </si>
  <si>
    <t>Rapala Tomáš</t>
  </si>
  <si>
    <t>Kalinová Petra</t>
  </si>
  <si>
    <t>Bohuslavická Eva</t>
  </si>
  <si>
    <t>Hráčková Alena</t>
  </si>
  <si>
    <t>Křena Martin</t>
  </si>
  <si>
    <t>Kotlan Jiří</t>
  </si>
  <si>
    <t>Király Jan</t>
  </si>
  <si>
    <t>Moulis Jakub</t>
  </si>
  <si>
    <t>Červený Slavomír</t>
  </si>
  <si>
    <t>Vejtruba Jan</t>
  </si>
  <si>
    <t>Mejzr Jan</t>
  </si>
  <si>
    <t>Volný Tomáš</t>
  </si>
  <si>
    <t>Bartl Adam</t>
  </si>
  <si>
    <t>Peloušek Václav</t>
  </si>
  <si>
    <t>Hájek Jan</t>
  </si>
  <si>
    <t>Polová Sabina</t>
  </si>
  <si>
    <t>Čížkovská Lucie</t>
  </si>
  <si>
    <t>Tóthová Kateřina</t>
  </si>
  <si>
    <t>Hamplová Jana</t>
  </si>
  <si>
    <t>Holasová Jitka</t>
  </si>
  <si>
    <t>Bočková Jitka</t>
  </si>
  <si>
    <t>Lukešová Jana</t>
  </si>
  <si>
    <t>Zahrádková Zuzana</t>
  </si>
  <si>
    <t>Homolová Petra</t>
  </si>
  <si>
    <t>Francová Kateřina</t>
  </si>
  <si>
    <t>Vídeňská Radka</t>
  </si>
  <si>
    <t>Švandová Zuzana</t>
  </si>
  <si>
    <t>Kobelková Běla</t>
  </si>
  <si>
    <t>Hanzlová Markéta</t>
  </si>
  <si>
    <t>Chalupová Tereza</t>
  </si>
  <si>
    <t>Handlová Alena</t>
  </si>
  <si>
    <t>Havlová Zdeňka</t>
  </si>
  <si>
    <t>Dobrovolská Martina</t>
  </si>
  <si>
    <t>Holcová Petra</t>
  </si>
  <si>
    <t>Šimková Jana</t>
  </si>
  <si>
    <t>Prát Martin</t>
  </si>
  <si>
    <t>3 - 4</t>
  </si>
  <si>
    <t>4 - 5</t>
  </si>
  <si>
    <t>15 - 16</t>
  </si>
  <si>
    <t>Přebor všestrannosti ČOS 2002 - SG</t>
  </si>
  <si>
    <t>Ševčík Jiří</t>
  </si>
  <si>
    <t>Trávníček Stanislav</t>
  </si>
  <si>
    <t>Bielik Stanislav</t>
  </si>
  <si>
    <t>Brada Pavel</t>
  </si>
  <si>
    <t>Kytková Petra</t>
  </si>
  <si>
    <t>Novotná Radka</t>
  </si>
  <si>
    <t>Mühlsteinová Simona</t>
  </si>
  <si>
    <t>Hašková Lucie</t>
  </si>
  <si>
    <t>Machů Zuzana</t>
  </si>
  <si>
    <t>Weigertová Gabriela</t>
  </si>
  <si>
    <t>Němcová Lenka</t>
  </si>
  <si>
    <t>Svobodová Eliška</t>
  </si>
  <si>
    <t>Jandová Barbora</t>
  </si>
  <si>
    <t>Šebestová Kateřina</t>
  </si>
  <si>
    <t>Šebková Kristýna</t>
  </si>
  <si>
    <t>Lukešová Marie</t>
  </si>
  <si>
    <t>Nguyen Zuzana</t>
  </si>
  <si>
    <t>Veigendová Radka</t>
  </si>
  <si>
    <t>Zajíčková Petra</t>
  </si>
  <si>
    <t>Hortová Gabriela</t>
  </si>
  <si>
    <t>Štelciková Jitka</t>
  </si>
  <si>
    <t>Radilová Lucie</t>
  </si>
  <si>
    <t xml:space="preserve">Hroudová Jaroslava </t>
  </si>
  <si>
    <t>Grohová Karolína</t>
  </si>
  <si>
    <t>Hovorková Andrea</t>
  </si>
  <si>
    <t>Cabalková Lenka</t>
  </si>
  <si>
    <t>Sršňová Ivana</t>
  </si>
  <si>
    <t>Kůrková Markéta</t>
  </si>
  <si>
    <t>Váňová Nela</t>
  </si>
  <si>
    <t>Koucká Eva</t>
  </si>
  <si>
    <t>Ondráková Klára</t>
  </si>
  <si>
    <t>Jeřábková Kateřina</t>
  </si>
  <si>
    <t>Reslová Nikol</t>
  </si>
  <si>
    <t>Marková Soňa</t>
  </si>
  <si>
    <t>Hoffmannová Sandra</t>
  </si>
  <si>
    <t>Kaňová Lucie</t>
  </si>
  <si>
    <t>Vlčková Dita</t>
  </si>
  <si>
    <t>Formanová Jana</t>
  </si>
  <si>
    <t>Svobodová Alena</t>
  </si>
  <si>
    <t>Schořová Petra</t>
  </si>
  <si>
    <t>Chalupová Petra</t>
  </si>
  <si>
    <t>Sobotková Lucie</t>
  </si>
  <si>
    <t>Polčáková Barbora</t>
  </si>
  <si>
    <t>Holcová Kristýna</t>
  </si>
  <si>
    <t>Konečná Jana</t>
  </si>
  <si>
    <t>Jandová Gabriela</t>
  </si>
  <si>
    <t>Klíchová Jitka</t>
  </si>
  <si>
    <t>Jindrová Magdalena</t>
  </si>
  <si>
    <t>Dufková Klára</t>
  </si>
  <si>
    <t>Böhmová Monika</t>
  </si>
  <si>
    <t xml:space="preserve">Lavičková Andrea </t>
  </si>
  <si>
    <t>Neumanová Jitka</t>
  </si>
  <si>
    <t>Ceplová Jana</t>
  </si>
  <si>
    <t>Svobodová Pavla</t>
  </si>
  <si>
    <t>Pospíšilová Veronika</t>
  </si>
  <si>
    <t>Švaříčková Barbora</t>
  </si>
  <si>
    <t>Krupková Veronika</t>
  </si>
  <si>
    <t>Svobodová Lucie</t>
  </si>
  <si>
    <t>Kupčáková Jana</t>
  </si>
  <si>
    <t>Fischerová Martina</t>
  </si>
  <si>
    <t>Pospíšilová Eva</t>
  </si>
  <si>
    <t>Dvořáková Alena</t>
  </si>
  <si>
    <t>Paroulková Lucie</t>
  </si>
  <si>
    <t>Žáková Lenka</t>
  </si>
  <si>
    <t>Justová Lenka</t>
  </si>
  <si>
    <t>Sklenářová Jana</t>
  </si>
  <si>
    <t>Hanáková Alena</t>
  </si>
  <si>
    <t>Sládečková Renata</t>
  </si>
  <si>
    <t>Kudrna Jan</t>
  </si>
  <si>
    <t>Persona Jiří</t>
  </si>
  <si>
    <t>Matura Martin</t>
  </si>
  <si>
    <t>Ježek Tomáš</t>
  </si>
  <si>
    <t>Bumbálek Ladislav</t>
  </si>
  <si>
    <t>Brož Jan</t>
  </si>
  <si>
    <t>Němec Michal</t>
  </si>
  <si>
    <t>Holub Josef</t>
  </si>
  <si>
    <t>Tomášík Marián</t>
  </si>
  <si>
    <t>Vaněk Tomáš</t>
  </si>
  <si>
    <t>Kopecký Petr</t>
  </si>
  <si>
    <t>Jisl Miroslav</t>
  </si>
  <si>
    <t>Korbel Jan</t>
  </si>
  <si>
    <t>Pintar Filip</t>
  </si>
  <si>
    <t>Bundálek Petr</t>
  </si>
  <si>
    <t>Mynář Martin</t>
  </si>
  <si>
    <t>Koblížek Vítězslav</t>
  </si>
  <si>
    <t>Střípek Jan</t>
  </si>
  <si>
    <t>Boháč Vojtěch</t>
  </si>
  <si>
    <t>Krejčí Vladimír</t>
  </si>
  <si>
    <t>Krejčí Jiří</t>
  </si>
  <si>
    <t>Batěk Přemysl</t>
  </si>
  <si>
    <t>Řezníček Tomáš</t>
  </si>
  <si>
    <t>Kozerenko Artur</t>
  </si>
  <si>
    <t>Doležel Jiří</t>
  </si>
  <si>
    <t>Strnad Igor</t>
  </si>
  <si>
    <t>Firman Miroslav</t>
  </si>
  <si>
    <t>Blažek Radek</t>
  </si>
  <si>
    <t>Kameník David</t>
  </si>
  <si>
    <t>Kučera Jakub</t>
  </si>
  <si>
    <t>Erbenová Andrea</t>
  </si>
  <si>
    <t>Přebor všestrannosti ČOS 2002 - šplh</t>
  </si>
  <si>
    <t>Balharová Simona</t>
  </si>
  <si>
    <t>17 - 18</t>
  </si>
  <si>
    <t>38 - 39</t>
  </si>
  <si>
    <t>47 - 48</t>
  </si>
  <si>
    <t>5 - 6</t>
  </si>
  <si>
    <t>10 - 13</t>
  </si>
  <si>
    <t>14 - 15</t>
  </si>
  <si>
    <t>35 - 36</t>
  </si>
  <si>
    <t>37 - 39</t>
  </si>
  <si>
    <t>50 - 51</t>
  </si>
  <si>
    <t>zraněna</t>
  </si>
  <si>
    <t>10,5</t>
  </si>
  <si>
    <t>4</t>
  </si>
  <si>
    <t>3,5</t>
  </si>
  <si>
    <t>3</t>
  </si>
  <si>
    <t>8</t>
  </si>
  <si>
    <t>9,5</t>
  </si>
  <si>
    <t>7 - 8</t>
  </si>
  <si>
    <t>16 - 17</t>
  </si>
  <si>
    <t>9</t>
  </si>
  <si>
    <t>10</t>
  </si>
  <si>
    <t>Přebor ČOS sokolské všestrannosti 2002</t>
  </si>
  <si>
    <t>Praha - Strahov, stadion Přátelství</t>
  </si>
  <si>
    <t>Atletická část</t>
  </si>
  <si>
    <t>st.č.</t>
  </si>
  <si>
    <t>ročník</t>
  </si>
  <si>
    <t>jednota</t>
  </si>
  <si>
    <t>hod kriket.míč.</t>
  </si>
  <si>
    <t>Příbor</t>
  </si>
  <si>
    <t>V. Meziříčí</t>
  </si>
  <si>
    <t>České Budějovice</t>
  </si>
  <si>
    <t>Příbram</t>
  </si>
  <si>
    <t>Malenovice</t>
  </si>
  <si>
    <t>Hronov</t>
  </si>
  <si>
    <t>Lysá nad Labem</t>
  </si>
  <si>
    <t>Nymburk</t>
  </si>
  <si>
    <t>Brno I.</t>
  </si>
  <si>
    <t>Židenice</t>
  </si>
  <si>
    <t>Slaný</t>
  </si>
  <si>
    <t>Komárov</t>
  </si>
  <si>
    <t>Koterov</t>
  </si>
  <si>
    <t>Jihlava</t>
  </si>
  <si>
    <t>Napajedla</t>
  </si>
  <si>
    <t>Písek</t>
  </si>
  <si>
    <t>Poděbrady</t>
  </si>
  <si>
    <t>Chrudim</t>
  </si>
  <si>
    <t>Doležal Jiří</t>
  </si>
  <si>
    <t>Přerov</t>
  </si>
  <si>
    <t>Duchcov</t>
  </si>
  <si>
    <t>Kunratice</t>
  </si>
  <si>
    <t>Litomyšl</t>
  </si>
  <si>
    <t>Hradec Králové</t>
  </si>
  <si>
    <t>Plzeň I.</t>
  </si>
  <si>
    <t>36-37</t>
  </si>
  <si>
    <t>Královo Pole</t>
  </si>
  <si>
    <r>
      <t xml:space="preserve">Kategorie: </t>
    </r>
    <r>
      <rPr>
        <b/>
        <sz val="10"/>
        <rFont val="Arial CE"/>
        <family val="2"/>
      </rPr>
      <t>starší žáci</t>
    </r>
  </si>
  <si>
    <t>Ústí nad Orlicí</t>
  </si>
  <si>
    <t>Třebíč</t>
  </si>
  <si>
    <t>Moravské Budějovice</t>
  </si>
  <si>
    <t>8-9</t>
  </si>
  <si>
    <t>Úpice</t>
  </si>
  <si>
    <r>
      <t xml:space="preserve">Kategorie: </t>
    </r>
    <r>
      <rPr>
        <b/>
        <sz val="10"/>
        <rFont val="Arial CE"/>
        <family val="2"/>
      </rPr>
      <t>dorostenci</t>
    </r>
  </si>
  <si>
    <t>Hort David</t>
  </si>
  <si>
    <t>Brno II.</t>
  </si>
  <si>
    <t>Kampa</t>
  </si>
  <si>
    <t>Chomutov</t>
  </si>
  <si>
    <t>Vršovice</t>
  </si>
  <si>
    <r>
      <t xml:space="preserve">Kategorie: </t>
    </r>
    <r>
      <rPr>
        <b/>
        <sz val="10"/>
        <rFont val="Arial CE"/>
        <family val="2"/>
      </rPr>
      <t>muži</t>
    </r>
  </si>
  <si>
    <t>3-4</t>
  </si>
  <si>
    <t>Dvůr Králové</t>
  </si>
  <si>
    <t>Police nad Metují</t>
  </si>
  <si>
    <t>Olešnice</t>
  </si>
  <si>
    <t>Vamberk</t>
  </si>
  <si>
    <t>Košíře</t>
  </si>
  <si>
    <t>Zlín</t>
  </si>
  <si>
    <t>Schořová Jana</t>
  </si>
  <si>
    <t>Nové Bránice</t>
  </si>
  <si>
    <t>Boskovice</t>
  </si>
  <si>
    <t>Vyškov</t>
  </si>
  <si>
    <t>Vyšehrad</t>
  </si>
  <si>
    <t>Pelhřimov</t>
  </si>
  <si>
    <t>Chválkovice</t>
  </si>
  <si>
    <t>Ebenová Andrea</t>
  </si>
  <si>
    <t>Nový Jičín</t>
  </si>
  <si>
    <t>23-24</t>
  </si>
  <si>
    <t>Křemže</t>
  </si>
  <si>
    <t>Sokolov</t>
  </si>
  <si>
    <t>Staré Město</t>
  </si>
  <si>
    <t>Přelouč</t>
  </si>
  <si>
    <t>Verneřice</t>
  </si>
  <si>
    <t>Rokycany</t>
  </si>
  <si>
    <t>Plaňany</t>
  </si>
  <si>
    <t>Vitějeves</t>
  </si>
  <si>
    <t>Královské Vinohrady</t>
  </si>
  <si>
    <t>Pfeiferová Julie</t>
  </si>
  <si>
    <t>Hořice</t>
  </si>
  <si>
    <t>Černovír</t>
  </si>
  <si>
    <r>
      <t xml:space="preserve">Kategorie: </t>
    </r>
    <r>
      <rPr>
        <b/>
        <sz val="10"/>
        <rFont val="Arial CE"/>
        <family val="2"/>
      </rPr>
      <t>starší žákyně</t>
    </r>
  </si>
  <si>
    <t>Pardubice</t>
  </si>
  <si>
    <t>Kladno</t>
  </si>
  <si>
    <t>Uherské Hradiště</t>
  </si>
  <si>
    <t>Milevsko</t>
  </si>
  <si>
    <t>Tábor</t>
  </si>
  <si>
    <t>Týniště nad Orlicí</t>
  </si>
  <si>
    <t>Pollová Sabina</t>
  </si>
  <si>
    <t>19-20</t>
  </si>
  <si>
    <t>Plzeň Doubravka</t>
  </si>
  <si>
    <t>Frenštát p.Radhoštěm</t>
  </si>
  <si>
    <t>SIS</t>
  </si>
  <si>
    <r>
      <t xml:space="preserve">Kategorie: </t>
    </r>
    <r>
      <rPr>
        <b/>
        <sz val="10"/>
        <rFont val="Arial CE"/>
        <family val="2"/>
      </rPr>
      <t>dorostenky</t>
    </r>
  </si>
  <si>
    <t>Kolín</t>
  </si>
  <si>
    <r>
      <t xml:space="preserve">Kategorie: </t>
    </r>
    <r>
      <rPr>
        <b/>
        <sz val="10"/>
        <rFont val="Arial CE"/>
        <family val="2"/>
      </rPr>
      <t>ženy</t>
    </r>
  </si>
  <si>
    <t>nedostavil se</t>
  </si>
  <si>
    <t xml:space="preserve">nedostavila se </t>
  </si>
  <si>
    <t>Praha - Strahov</t>
  </si>
  <si>
    <t>Plavání</t>
  </si>
  <si>
    <t>plavání 100 m</t>
  </si>
  <si>
    <t>NP</t>
  </si>
  <si>
    <t>plavání 50 m</t>
  </si>
  <si>
    <t>7-8</t>
  </si>
  <si>
    <t>11-12</t>
  </si>
  <si>
    <t>neplaval</t>
  </si>
  <si>
    <t>15-16</t>
  </si>
  <si>
    <t>23</t>
  </si>
  <si>
    <t>24</t>
  </si>
  <si>
    <t>40-41</t>
  </si>
  <si>
    <t>44-45</t>
  </si>
  <si>
    <t>47-48</t>
  </si>
  <si>
    <t>NF</t>
  </si>
  <si>
    <t>4-5</t>
  </si>
  <si>
    <t>Přebor všestrannosti ČOS 2002 - výsledková listina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</si>
</sst>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General_)"/>
    <numFmt numFmtId="165" formatCode="0.0"/>
    <numFmt numFmtId="166" formatCode="m:ss.0"/>
  </numFmts>
  <fonts count="4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6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85">
    <xf numFmtId="0" fontId="0" fillId="0" borderId="0" xfId="0" applyAlignment="1">
      <alignment/>
    </xf>
    <xf numFmtId="0" fontId="1" fillId="0" borderId="0" xfId="20" applyFont="1">
      <alignment/>
      <protection/>
    </xf>
    <xf numFmtId="0" fontId="0" fillId="0" borderId="0" xfId="23" applyFont="1">
      <alignment/>
      <protection/>
    </xf>
    <xf numFmtId="0" fontId="0" fillId="0" borderId="1" xfId="23" applyFont="1" applyBorder="1">
      <alignment/>
      <protection/>
    </xf>
    <xf numFmtId="0" fontId="0" fillId="0" borderId="2" xfId="23" applyFont="1" applyBorder="1">
      <alignment/>
      <protection/>
    </xf>
    <xf numFmtId="0" fontId="0" fillId="0" borderId="3" xfId="23" applyFont="1" applyBorder="1">
      <alignment/>
      <protection/>
    </xf>
    <xf numFmtId="0" fontId="0" fillId="0" borderId="4" xfId="23" applyFont="1" applyBorder="1">
      <alignment/>
      <protection/>
    </xf>
    <xf numFmtId="0" fontId="0" fillId="0" borderId="5" xfId="23" applyFont="1" applyBorder="1">
      <alignment/>
      <protection/>
    </xf>
    <xf numFmtId="0" fontId="0" fillId="0" borderId="6" xfId="23" applyFont="1" applyBorder="1">
      <alignment/>
      <protection/>
    </xf>
    <xf numFmtId="0" fontId="0" fillId="0" borderId="7" xfId="23" applyFont="1" applyBorder="1">
      <alignment/>
      <protection/>
    </xf>
    <xf numFmtId="0" fontId="0" fillId="0" borderId="8" xfId="23" applyFont="1" applyBorder="1" applyAlignment="1">
      <alignment horizontal="center"/>
      <protection/>
    </xf>
    <xf numFmtId="0" fontId="0" fillId="0" borderId="9" xfId="23" applyFont="1" applyBorder="1">
      <alignment/>
      <protection/>
    </xf>
    <xf numFmtId="0" fontId="0" fillId="0" borderId="10" xfId="23" applyFont="1" applyBorder="1">
      <alignment/>
      <protection/>
    </xf>
    <xf numFmtId="0" fontId="0" fillId="0" borderId="11" xfId="23" applyFont="1" applyBorder="1">
      <alignment/>
      <protection/>
    </xf>
    <xf numFmtId="0" fontId="0" fillId="0" borderId="12" xfId="23" applyFont="1" applyBorder="1" applyAlignment="1">
      <alignment horizontal="center"/>
      <protection/>
    </xf>
    <xf numFmtId="0" fontId="0" fillId="0" borderId="13" xfId="23" applyFont="1" applyBorder="1" applyAlignment="1">
      <alignment horizontal="center"/>
      <protection/>
    </xf>
    <xf numFmtId="0" fontId="0" fillId="0" borderId="14" xfId="23" applyFont="1" applyBorder="1" applyAlignment="1">
      <alignment horizontal="center"/>
      <protection/>
    </xf>
    <xf numFmtId="0" fontId="0" fillId="0" borderId="15" xfId="23" applyFont="1" applyBorder="1" applyAlignment="1">
      <alignment horizontal="center"/>
      <protection/>
    </xf>
    <xf numFmtId="0" fontId="0" fillId="0" borderId="16" xfId="23" applyFont="1" applyBorder="1" applyAlignment="1">
      <alignment horizontal="center"/>
      <protection/>
    </xf>
    <xf numFmtId="0" fontId="0" fillId="0" borderId="16" xfId="23" applyFont="1" applyBorder="1">
      <alignment/>
      <protection/>
    </xf>
    <xf numFmtId="0" fontId="0" fillId="0" borderId="15" xfId="23" applyFont="1" applyBorder="1">
      <alignment/>
      <protection/>
    </xf>
    <xf numFmtId="0" fontId="0" fillId="0" borderId="17" xfId="23" applyFont="1" applyBorder="1">
      <alignment/>
      <protection/>
    </xf>
    <xf numFmtId="2" fontId="0" fillId="0" borderId="16" xfId="23" applyNumberFormat="1" applyFont="1" applyBorder="1">
      <alignment/>
      <protection/>
    </xf>
    <xf numFmtId="49" fontId="0" fillId="0" borderId="16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2" fontId="0" fillId="0" borderId="18" xfId="23" applyNumberFormat="1" applyFont="1" applyBorder="1">
      <alignment/>
      <protection/>
    </xf>
    <xf numFmtId="0" fontId="0" fillId="0" borderId="19" xfId="23" applyNumberFormat="1" applyFont="1" applyBorder="1" applyAlignment="1">
      <alignment horizontal="center"/>
      <protection/>
    </xf>
    <xf numFmtId="2" fontId="0" fillId="0" borderId="19" xfId="23" applyNumberFormat="1" applyFont="1" applyBorder="1">
      <alignment/>
      <protection/>
    </xf>
    <xf numFmtId="0" fontId="0" fillId="0" borderId="20" xfId="23" applyFont="1" applyBorder="1">
      <alignment/>
      <protection/>
    </xf>
    <xf numFmtId="0" fontId="0" fillId="0" borderId="0" xfId="23" applyFont="1" applyBorder="1">
      <alignment/>
      <protection/>
    </xf>
    <xf numFmtId="0" fontId="0" fillId="0" borderId="0" xfId="23" applyFont="1" applyAlignment="1">
      <alignment horizontal="center"/>
      <protection/>
    </xf>
    <xf numFmtId="0" fontId="0" fillId="0" borderId="15" xfId="20" applyFont="1" applyBorder="1" applyAlignment="1">
      <alignment horizontal="center"/>
      <protection/>
    </xf>
    <xf numFmtId="0" fontId="0" fillId="0" borderId="16" xfId="0" applyFont="1" applyBorder="1" applyAlignment="1">
      <alignment/>
    </xf>
    <xf numFmtId="2" fontId="0" fillId="0" borderId="16" xfId="24" applyNumberFormat="1" applyFont="1" applyBorder="1">
      <alignment/>
      <protection/>
    </xf>
    <xf numFmtId="0" fontId="0" fillId="0" borderId="16" xfId="23" applyNumberFormat="1" applyFont="1" applyBorder="1" applyAlignment="1">
      <alignment horizontal="center"/>
      <protection/>
    </xf>
    <xf numFmtId="0" fontId="0" fillId="0" borderId="15" xfId="23" applyNumberFormat="1" applyFont="1" applyBorder="1" applyAlignment="1">
      <alignment horizontal="center"/>
      <protection/>
    </xf>
    <xf numFmtId="0" fontId="0" fillId="0" borderId="21" xfId="23" applyNumberFormat="1" applyFont="1" applyBorder="1" applyAlignment="1">
      <alignment horizontal="center"/>
      <protection/>
    </xf>
    <xf numFmtId="0" fontId="0" fillId="0" borderId="0" xfId="0" applyFont="1" applyBorder="1" applyAlignment="1">
      <alignment/>
    </xf>
    <xf numFmtId="49" fontId="0" fillId="0" borderId="0" xfId="20" applyNumberFormat="1" applyFont="1" applyBorder="1" applyAlignment="1">
      <alignment horizontal="center"/>
      <protection/>
    </xf>
    <xf numFmtId="0" fontId="0" fillId="0" borderId="0" xfId="0" applyFont="1" applyBorder="1" applyAlignment="1">
      <alignment horizontal="center"/>
    </xf>
    <xf numFmtId="2" fontId="0" fillId="0" borderId="0" xfId="23" applyNumberFormat="1" applyFont="1" applyBorder="1">
      <alignment/>
      <protection/>
    </xf>
    <xf numFmtId="0" fontId="0" fillId="0" borderId="0" xfId="23" applyNumberFormat="1" applyFont="1" applyBorder="1" applyAlignment="1">
      <alignment horizontal="center"/>
      <protection/>
    </xf>
    <xf numFmtId="165" fontId="0" fillId="0" borderId="0" xfId="23" applyNumberFormat="1" applyFont="1" applyBorder="1">
      <alignment/>
      <protection/>
    </xf>
    <xf numFmtId="0" fontId="0" fillId="0" borderId="0" xfId="23" applyFont="1" applyBorder="1" applyAlignment="1">
      <alignment horizontal="center"/>
      <protection/>
    </xf>
    <xf numFmtId="2" fontId="0" fillId="0" borderId="19" xfId="24" applyNumberFormat="1" applyFont="1" applyBorder="1">
      <alignment/>
      <protection/>
    </xf>
    <xf numFmtId="2" fontId="0" fillId="0" borderId="22" xfId="24" applyNumberFormat="1" applyFont="1" applyBorder="1">
      <alignment/>
      <protection/>
    </xf>
    <xf numFmtId="2" fontId="0" fillId="0" borderId="16" xfId="23" applyNumberFormat="1" applyFont="1" applyBorder="1" applyAlignment="1">
      <alignment horizontal="center"/>
      <protection/>
    </xf>
    <xf numFmtId="2" fontId="0" fillId="0" borderId="18" xfId="23" applyNumberFormat="1" applyFont="1" applyBorder="1" applyAlignment="1">
      <alignment horizontal="center"/>
      <protection/>
    </xf>
    <xf numFmtId="2" fontId="0" fillId="0" borderId="23" xfId="23" applyNumberFormat="1" applyFont="1" applyBorder="1" applyAlignment="1">
      <alignment horizontal="center"/>
      <protection/>
    </xf>
    <xf numFmtId="0" fontId="0" fillId="0" borderId="16" xfId="24" applyNumberFormat="1" applyFont="1" applyBorder="1" applyAlignment="1">
      <alignment horizontal="center"/>
      <protection/>
    </xf>
    <xf numFmtId="2" fontId="0" fillId="0" borderId="0" xfId="24" applyNumberFormat="1" applyFont="1" applyBorder="1">
      <alignment/>
      <protection/>
    </xf>
    <xf numFmtId="0" fontId="0" fillId="0" borderId="16" xfId="24" applyFont="1" applyBorder="1" applyAlignment="1">
      <alignment horizontal="center"/>
      <protection/>
    </xf>
    <xf numFmtId="0" fontId="0" fillId="0" borderId="19" xfId="24" applyNumberFormat="1" applyFont="1" applyBorder="1" applyAlignment="1">
      <alignment horizontal="center"/>
      <protection/>
    </xf>
    <xf numFmtId="0" fontId="0" fillId="0" borderId="21" xfId="24" applyNumberFormat="1" applyFont="1" applyBorder="1" applyAlignment="1">
      <alignment horizontal="center"/>
      <protection/>
    </xf>
    <xf numFmtId="0" fontId="0" fillId="0" borderId="16" xfId="20" applyFont="1" applyBorder="1" applyAlignment="1">
      <alignment horizontal="center"/>
      <protection/>
    </xf>
    <xf numFmtId="0" fontId="0" fillId="0" borderId="18" xfId="20" applyFont="1" applyBorder="1" applyAlignment="1">
      <alignment horizontal="center"/>
      <protection/>
    </xf>
    <xf numFmtId="0" fontId="0" fillId="0" borderId="23" xfId="24" applyFont="1" applyBorder="1" applyAlignment="1">
      <alignment horizontal="center"/>
      <protection/>
    </xf>
    <xf numFmtId="0" fontId="0" fillId="0" borderId="15" xfId="24" applyNumberFormat="1" applyFont="1" applyBorder="1" applyAlignment="1">
      <alignment horizontal="center"/>
      <protection/>
    </xf>
    <xf numFmtId="0" fontId="0" fillId="0" borderId="15" xfId="24" applyFont="1" applyBorder="1" applyAlignment="1">
      <alignment horizontal="center"/>
      <protection/>
    </xf>
    <xf numFmtId="0" fontId="0" fillId="0" borderId="21" xfId="24" applyFont="1" applyBorder="1" applyAlignment="1">
      <alignment horizontal="center"/>
      <protection/>
    </xf>
    <xf numFmtId="0" fontId="0" fillId="0" borderId="6" xfId="20" applyFont="1" applyBorder="1" applyAlignment="1">
      <alignment horizontal="center"/>
      <protection/>
    </xf>
    <xf numFmtId="0" fontId="0" fillId="0" borderId="24" xfId="23" applyFont="1" applyBorder="1">
      <alignment/>
      <protection/>
    </xf>
    <xf numFmtId="0" fontId="0" fillId="0" borderId="25" xfId="23" applyFont="1" applyBorder="1">
      <alignment/>
      <protection/>
    </xf>
    <xf numFmtId="0" fontId="0" fillId="0" borderId="14" xfId="20" applyFont="1" applyBorder="1" applyAlignment="1">
      <alignment horizontal="center"/>
      <protection/>
    </xf>
    <xf numFmtId="0" fontId="0" fillId="0" borderId="26" xfId="23" applyFont="1" applyBorder="1" applyAlignment="1">
      <alignment horizontal="center"/>
      <protection/>
    </xf>
    <xf numFmtId="0" fontId="0" fillId="0" borderId="16" xfId="0" applyBorder="1" applyAlignment="1">
      <alignment/>
    </xf>
    <xf numFmtId="0" fontId="0" fillId="0" borderId="0" xfId="24" applyFont="1">
      <alignment/>
      <protection/>
    </xf>
    <xf numFmtId="0" fontId="0" fillId="0" borderId="0" xfId="0" applyFont="1" applyAlignment="1">
      <alignment/>
    </xf>
    <xf numFmtId="0" fontId="0" fillId="0" borderId="18" xfId="24" applyFont="1" applyBorder="1" applyAlignment="1">
      <alignment horizontal="center"/>
      <protection/>
    </xf>
    <xf numFmtId="0" fontId="0" fillId="0" borderId="23" xfId="24" applyFont="1" applyBorder="1">
      <alignment/>
      <protection/>
    </xf>
    <xf numFmtId="0" fontId="0" fillId="0" borderId="26" xfId="24" applyFont="1" applyBorder="1">
      <alignment/>
      <protection/>
    </xf>
    <xf numFmtId="0" fontId="0" fillId="0" borderId="8" xfId="24" applyFont="1" applyBorder="1">
      <alignment/>
      <protection/>
    </xf>
    <xf numFmtId="0" fontId="0" fillId="0" borderId="13" xfId="24" applyFont="1" applyBorder="1" applyAlignment="1">
      <alignment horizontal="center"/>
      <protection/>
    </xf>
    <xf numFmtId="2" fontId="0" fillId="0" borderId="13" xfId="24" applyNumberFormat="1" applyFont="1" applyBorder="1">
      <alignment/>
      <protection/>
    </xf>
    <xf numFmtId="49" fontId="0" fillId="0" borderId="16" xfId="24" applyNumberFormat="1" applyFont="1" applyBorder="1" applyAlignment="1">
      <alignment horizontal="center"/>
      <protection/>
    </xf>
    <xf numFmtId="0" fontId="0" fillId="0" borderId="0" xfId="24" applyFont="1" applyAlignment="1">
      <alignment horizontal="center"/>
      <protection/>
    </xf>
    <xf numFmtId="0" fontId="0" fillId="0" borderId="0" xfId="24" applyFont="1" applyBorder="1">
      <alignment/>
      <protection/>
    </xf>
    <xf numFmtId="0" fontId="0" fillId="0" borderId="0" xfId="24" applyFont="1" applyBorder="1" applyAlignment="1">
      <alignment horizontal="center"/>
      <protection/>
    </xf>
    <xf numFmtId="0" fontId="0" fillId="0" borderId="16" xfId="0" applyBorder="1" applyAlignment="1">
      <alignment horizontal="center"/>
    </xf>
    <xf numFmtId="0" fontId="1" fillId="0" borderId="0" xfId="0" applyFont="1" applyAlignment="1">
      <alignment/>
    </xf>
    <xf numFmtId="0" fontId="0" fillId="0" borderId="0" xfId="24" applyNumberFormat="1" applyFont="1" applyBorder="1" applyAlignment="1">
      <alignment horizontal="center"/>
      <protection/>
    </xf>
    <xf numFmtId="0" fontId="0" fillId="0" borderId="26" xfId="24" applyFont="1" applyBorder="1" applyAlignment="1">
      <alignment horizontal="center"/>
      <protection/>
    </xf>
    <xf numFmtId="0" fontId="0" fillId="0" borderId="8" xfId="24" applyFont="1" applyBorder="1" applyAlignment="1">
      <alignment horizontal="center"/>
      <protection/>
    </xf>
    <xf numFmtId="0" fontId="0" fillId="0" borderId="14" xfId="0" applyBorder="1" applyAlignment="1">
      <alignment/>
    </xf>
    <xf numFmtId="0" fontId="0" fillId="0" borderId="22" xfId="0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7" xfId="23" applyFont="1" applyBorder="1">
      <alignment/>
      <protection/>
    </xf>
    <xf numFmtId="0" fontId="0" fillId="0" borderId="18" xfId="23" applyFont="1" applyBorder="1" applyAlignment="1">
      <alignment horizontal="center"/>
      <protection/>
    </xf>
    <xf numFmtId="0" fontId="0" fillId="0" borderId="26" xfId="23" applyFont="1" applyBorder="1">
      <alignment/>
      <protection/>
    </xf>
    <xf numFmtId="0" fontId="0" fillId="0" borderId="8" xfId="23" applyFont="1" applyBorder="1">
      <alignment/>
      <protection/>
    </xf>
    <xf numFmtId="0" fontId="0" fillId="0" borderId="12" xfId="23" applyFont="1" applyBorder="1">
      <alignment/>
      <protection/>
    </xf>
    <xf numFmtId="2" fontId="0" fillId="0" borderId="13" xfId="23" applyNumberFormat="1" applyFont="1" applyBorder="1">
      <alignment/>
      <protection/>
    </xf>
    <xf numFmtId="49" fontId="0" fillId="0" borderId="16" xfId="23" applyNumberFormat="1" applyFont="1" applyBorder="1" applyAlignment="1">
      <alignment horizontal="center"/>
      <protection/>
    </xf>
    <xf numFmtId="0" fontId="0" fillId="0" borderId="23" xfId="23" applyFont="1" applyBorder="1">
      <alignment/>
      <protection/>
    </xf>
    <xf numFmtId="0" fontId="0" fillId="0" borderId="16" xfId="0" applyNumberFormat="1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1" xfId="23" applyFont="1" applyBorder="1" applyAlignment="1">
      <alignment horizontal="center"/>
      <protection/>
    </xf>
    <xf numFmtId="0" fontId="0" fillId="0" borderId="17" xfId="23" applyFont="1" applyBorder="1" applyAlignment="1">
      <alignment horizontal="center"/>
      <protection/>
    </xf>
    <xf numFmtId="2" fontId="0" fillId="0" borderId="16" xfId="24" applyNumberFormat="1" applyFont="1" applyBorder="1" applyAlignment="1">
      <alignment/>
      <protection/>
    </xf>
    <xf numFmtId="0" fontId="0" fillId="0" borderId="13" xfId="24" applyNumberFormat="1" applyFont="1" applyBorder="1" applyAlignment="1">
      <alignment horizontal="center"/>
      <protection/>
    </xf>
    <xf numFmtId="0" fontId="0" fillId="0" borderId="23" xfId="24" applyNumberFormat="1" applyFont="1" applyBorder="1" applyAlignment="1">
      <alignment horizontal="center"/>
      <protection/>
    </xf>
    <xf numFmtId="0" fontId="0" fillId="0" borderId="28" xfId="24" applyNumberFormat="1" applyFont="1" applyBorder="1" applyAlignment="1">
      <alignment horizontal="center"/>
      <protection/>
    </xf>
    <xf numFmtId="2" fontId="0" fillId="0" borderId="23" xfId="24" applyNumberFormat="1" applyFont="1" applyBorder="1" applyAlignment="1">
      <alignment/>
      <protection/>
    </xf>
    <xf numFmtId="0" fontId="0" fillId="0" borderId="29" xfId="23" applyNumberFormat="1" applyFont="1" applyBorder="1" applyAlignment="1">
      <alignment horizontal="center"/>
      <protection/>
    </xf>
    <xf numFmtId="0" fontId="0" fillId="0" borderId="30" xfId="23" applyNumberFormat="1" applyFont="1" applyBorder="1" applyAlignment="1">
      <alignment horizontal="center"/>
      <protection/>
    </xf>
    <xf numFmtId="0" fontId="0" fillId="0" borderId="20" xfId="23" applyNumberFormat="1" applyFont="1" applyBorder="1" applyAlignment="1">
      <alignment horizontal="center"/>
      <protection/>
    </xf>
    <xf numFmtId="2" fontId="0" fillId="0" borderId="14" xfId="23" applyNumberFormat="1" applyFont="1" applyBorder="1" applyAlignment="1">
      <alignment horizontal="center"/>
      <protection/>
    </xf>
    <xf numFmtId="2" fontId="0" fillId="0" borderId="22" xfId="23" applyNumberFormat="1" applyFont="1" applyBorder="1" applyAlignment="1">
      <alignment horizontal="center"/>
      <protection/>
    </xf>
    <xf numFmtId="0" fontId="0" fillId="0" borderId="31" xfId="23" applyFont="1" applyBorder="1">
      <alignment/>
      <protection/>
    </xf>
    <xf numFmtId="0" fontId="0" fillId="0" borderId="32" xfId="23" applyFont="1" applyBorder="1">
      <alignment/>
      <protection/>
    </xf>
    <xf numFmtId="0" fontId="0" fillId="0" borderId="16" xfId="0" applyBorder="1" applyAlignment="1">
      <alignment horizontal="left"/>
    </xf>
    <xf numFmtId="0" fontId="1" fillId="0" borderId="16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9" fontId="0" fillId="0" borderId="0" xfId="24" applyNumberFormat="1" applyFont="1" applyBorder="1" applyAlignment="1">
      <alignment horizontal="center"/>
      <protection/>
    </xf>
    <xf numFmtId="0" fontId="0" fillId="0" borderId="0" xfId="0" applyNumberFormat="1" applyFont="1" applyBorder="1" applyAlignment="1">
      <alignment horizontal="center"/>
    </xf>
    <xf numFmtId="2" fontId="0" fillId="0" borderId="0" xfId="23" applyNumberFormat="1" applyFont="1" applyBorder="1" applyAlignment="1">
      <alignment horizontal="center"/>
      <protection/>
    </xf>
    <xf numFmtId="2" fontId="0" fillId="0" borderId="33" xfId="23" applyNumberFormat="1" applyFont="1" applyBorder="1" applyAlignment="1">
      <alignment horizontal="center"/>
      <protection/>
    </xf>
    <xf numFmtId="47" fontId="0" fillId="0" borderId="0" xfId="24" applyNumberFormat="1" applyFont="1" applyBorder="1" applyAlignment="1">
      <alignment horizontal="center"/>
      <protection/>
    </xf>
    <xf numFmtId="0" fontId="0" fillId="0" borderId="0" xfId="20" applyNumberFormat="1" applyFont="1" applyBorder="1" applyAlignment="1">
      <alignment horizontal="center"/>
      <protection/>
    </xf>
    <xf numFmtId="2" fontId="0" fillId="0" borderId="0" xfId="0" applyNumberFormat="1" applyFont="1" applyBorder="1" applyAlignment="1">
      <alignment horizontal="center"/>
    </xf>
    <xf numFmtId="0" fontId="0" fillId="0" borderId="0" xfId="20" applyNumberFormat="1" applyFont="1" applyBorder="1" applyAlignment="1" applyProtection="1">
      <alignment horizontal="center"/>
      <protection/>
    </xf>
    <xf numFmtId="0" fontId="1" fillId="0" borderId="19" xfId="0" applyFont="1" applyBorder="1" applyAlignment="1">
      <alignment horizontal="center"/>
    </xf>
    <xf numFmtId="0" fontId="0" fillId="0" borderId="16" xfId="24" applyFont="1" applyBorder="1" applyAlignment="1">
      <alignment horizontal="left"/>
      <protection/>
    </xf>
    <xf numFmtId="0" fontId="1" fillId="0" borderId="16" xfId="20" applyFont="1" applyBorder="1" applyAlignment="1">
      <alignment horizontal="center"/>
      <protection/>
    </xf>
    <xf numFmtId="2" fontId="0" fillId="0" borderId="23" xfId="24" applyNumberFormat="1" applyFont="1" applyBorder="1" applyAlignment="1">
      <alignment horizontal="right"/>
      <protection/>
    </xf>
    <xf numFmtId="2" fontId="0" fillId="0" borderId="16" xfId="24" applyNumberFormat="1" applyFont="1" applyBorder="1" applyAlignment="1">
      <alignment horizontal="center"/>
      <protection/>
    </xf>
    <xf numFmtId="2" fontId="0" fillId="0" borderId="16" xfId="24" applyNumberFormat="1" applyFont="1" applyBorder="1" applyAlignment="1">
      <alignment horizontal="right"/>
      <protection/>
    </xf>
    <xf numFmtId="49" fontId="0" fillId="0" borderId="8" xfId="24" applyNumberFormat="1" applyFont="1" applyBorder="1" applyAlignment="1">
      <alignment horizontal="center"/>
      <protection/>
    </xf>
    <xf numFmtId="0" fontId="0" fillId="0" borderId="19" xfId="24" applyFont="1" applyBorder="1" applyAlignment="1">
      <alignment horizontal="center"/>
      <protection/>
    </xf>
    <xf numFmtId="49" fontId="0" fillId="0" borderId="15" xfId="24" applyNumberFormat="1" applyFont="1" applyBorder="1" applyAlignment="1">
      <alignment horizontal="center"/>
      <protection/>
    </xf>
    <xf numFmtId="165" fontId="0" fillId="0" borderId="0" xfId="0" applyNumberFormat="1" applyFont="1" applyBorder="1" applyAlignment="1">
      <alignment horizontal="center"/>
    </xf>
    <xf numFmtId="2" fontId="0" fillId="0" borderId="14" xfId="24" applyNumberFormat="1" applyFont="1" applyBorder="1" applyAlignment="1">
      <alignment horizontal="center"/>
      <protection/>
    </xf>
    <xf numFmtId="0" fontId="0" fillId="0" borderId="14" xfId="24" applyFont="1" applyBorder="1" applyAlignment="1">
      <alignment horizontal="center"/>
      <protection/>
    </xf>
    <xf numFmtId="2" fontId="0" fillId="0" borderId="22" xfId="24" applyNumberFormat="1" applyFont="1" applyBorder="1" applyAlignment="1">
      <alignment horizontal="center"/>
      <protection/>
    </xf>
    <xf numFmtId="0" fontId="1" fillId="0" borderId="0" xfId="21" applyFont="1">
      <alignment/>
      <protection/>
    </xf>
    <xf numFmtId="0" fontId="0" fillId="0" borderId="0" xfId="21" applyFont="1">
      <alignment/>
      <protection/>
    </xf>
    <xf numFmtId="0" fontId="0" fillId="0" borderId="0" xfId="21" applyFont="1" applyAlignment="1">
      <alignment horizontal="center"/>
      <protection/>
    </xf>
    <xf numFmtId="14" fontId="0" fillId="0" borderId="0" xfId="21" applyNumberFormat="1" applyFont="1" applyAlignment="1">
      <alignment horizontal="left"/>
      <protection/>
    </xf>
    <xf numFmtId="0" fontId="0" fillId="2" borderId="1" xfId="21" applyFont="1" applyFill="1" applyBorder="1" applyAlignment="1">
      <alignment horizontal="center"/>
      <protection/>
    </xf>
    <xf numFmtId="0" fontId="0" fillId="2" borderId="2" xfId="21" applyFont="1" applyFill="1" applyBorder="1" applyAlignment="1">
      <alignment horizontal="center"/>
      <protection/>
    </xf>
    <xf numFmtId="0" fontId="0" fillId="2" borderId="34" xfId="21" applyFont="1" applyFill="1" applyBorder="1" applyAlignment="1">
      <alignment horizontal="center"/>
      <protection/>
    </xf>
    <xf numFmtId="0" fontId="0" fillId="2" borderId="27" xfId="21" applyFont="1" applyFill="1" applyBorder="1" applyAlignment="1">
      <alignment horizontal="center"/>
      <protection/>
    </xf>
    <xf numFmtId="0" fontId="0" fillId="2" borderId="35" xfId="21" applyFont="1" applyFill="1" applyBorder="1" applyAlignment="1">
      <alignment horizontal="center"/>
      <protection/>
    </xf>
    <xf numFmtId="0" fontId="0" fillId="2" borderId="35" xfId="21" applyFont="1" applyFill="1" applyBorder="1" applyAlignment="1">
      <alignment/>
      <protection/>
    </xf>
    <xf numFmtId="0" fontId="0" fillId="2" borderId="3" xfId="21" applyFont="1" applyFill="1" applyBorder="1" applyAlignment="1">
      <alignment horizontal="center"/>
      <protection/>
    </xf>
    <xf numFmtId="0" fontId="0" fillId="2" borderId="36" xfId="21" applyFont="1" applyFill="1" applyBorder="1" applyAlignment="1">
      <alignment horizontal="center"/>
      <protection/>
    </xf>
    <xf numFmtId="0" fontId="0" fillId="2" borderId="37" xfId="21" applyFont="1" applyFill="1" applyBorder="1" applyAlignment="1">
      <alignment horizontal="center"/>
      <protection/>
    </xf>
    <xf numFmtId="0" fontId="0" fillId="2" borderId="38" xfId="21" applyFont="1" applyFill="1" applyBorder="1">
      <alignment/>
      <protection/>
    </xf>
    <xf numFmtId="0" fontId="0" fillId="2" borderId="19" xfId="21" applyFont="1" applyFill="1" applyBorder="1" applyAlignment="1">
      <alignment horizontal="center"/>
      <protection/>
    </xf>
    <xf numFmtId="0" fontId="0" fillId="2" borderId="39" xfId="21" applyFont="1" applyFill="1" applyBorder="1" applyAlignment="1">
      <alignment horizontal="center"/>
      <protection/>
    </xf>
    <xf numFmtId="0" fontId="0" fillId="0" borderId="40" xfId="21" applyFont="1" applyBorder="1" applyAlignment="1">
      <alignment horizontal="center"/>
      <protection/>
    </xf>
    <xf numFmtId="0" fontId="1" fillId="0" borderId="41" xfId="21" applyFont="1" applyBorder="1" applyAlignment="1">
      <alignment horizontal="center"/>
      <protection/>
    </xf>
    <xf numFmtId="0" fontId="0" fillId="0" borderId="41" xfId="21" applyBorder="1" applyAlignment="1">
      <alignment horizontal="center"/>
      <protection/>
    </xf>
    <xf numFmtId="0" fontId="0" fillId="0" borderId="41" xfId="21" applyBorder="1">
      <alignment/>
      <protection/>
    </xf>
    <xf numFmtId="165" fontId="0" fillId="0" borderId="41" xfId="21" applyNumberFormat="1" applyFont="1" applyBorder="1" applyAlignment="1">
      <alignment horizontal="center"/>
      <protection/>
    </xf>
    <xf numFmtId="2" fontId="0" fillId="0" borderId="41" xfId="21" applyNumberFormat="1" applyFont="1" applyBorder="1" applyAlignment="1">
      <alignment horizontal="center"/>
      <protection/>
    </xf>
    <xf numFmtId="0" fontId="0" fillId="2" borderId="36" xfId="22" applyFont="1" applyFill="1" applyBorder="1" applyAlignment="1">
      <alignment horizontal="center"/>
      <protection/>
    </xf>
    <xf numFmtId="0" fontId="0" fillId="0" borderId="41" xfId="21" applyFont="1" applyBorder="1" applyAlignment="1">
      <alignment horizontal="center"/>
      <protection/>
    </xf>
    <xf numFmtId="0" fontId="0" fillId="0" borderId="42" xfId="21" applyFont="1" applyBorder="1" applyAlignment="1">
      <alignment horizontal="center"/>
      <protection/>
    </xf>
    <xf numFmtId="0" fontId="0" fillId="0" borderId="14" xfId="21" applyFont="1" applyBorder="1" applyAlignment="1">
      <alignment horizontal="center"/>
      <protection/>
    </xf>
    <xf numFmtId="0" fontId="1" fillId="0" borderId="16" xfId="21" applyFont="1" applyBorder="1" applyAlignment="1">
      <alignment horizontal="center"/>
      <protection/>
    </xf>
    <xf numFmtId="0" fontId="0" fillId="0" borderId="16" xfId="21" applyBorder="1" applyAlignment="1">
      <alignment horizontal="center"/>
      <protection/>
    </xf>
    <xf numFmtId="0" fontId="0" fillId="0" borderId="16" xfId="21" applyBorder="1">
      <alignment/>
      <protection/>
    </xf>
    <xf numFmtId="165" fontId="0" fillId="0" borderId="16" xfId="21" applyNumberFormat="1" applyFont="1" applyBorder="1" applyAlignment="1">
      <alignment horizontal="center"/>
      <protection/>
    </xf>
    <xf numFmtId="2" fontId="0" fillId="0" borderId="16" xfId="21" applyNumberFormat="1" applyFont="1" applyBorder="1" applyAlignment="1">
      <alignment horizontal="center"/>
      <protection/>
    </xf>
    <xf numFmtId="0" fontId="0" fillId="0" borderId="16" xfId="21" applyFont="1" applyBorder="1" applyAlignment="1">
      <alignment horizontal="center"/>
      <protection/>
    </xf>
    <xf numFmtId="0" fontId="0" fillId="0" borderId="15" xfId="21" applyFont="1" applyBorder="1" applyAlignment="1">
      <alignment horizontal="center"/>
      <protection/>
    </xf>
    <xf numFmtId="0" fontId="0" fillId="0" borderId="22" xfId="21" applyFont="1" applyBorder="1" applyAlignment="1">
      <alignment horizontal="center"/>
      <protection/>
    </xf>
    <xf numFmtId="0" fontId="1" fillId="0" borderId="19" xfId="21" applyFont="1" applyBorder="1" applyAlignment="1">
      <alignment horizontal="center"/>
      <protection/>
    </xf>
    <xf numFmtId="0" fontId="0" fillId="0" borderId="19" xfId="21" applyBorder="1" applyAlignment="1">
      <alignment horizontal="center"/>
      <protection/>
    </xf>
    <xf numFmtId="0" fontId="0" fillId="0" borderId="19" xfId="21" applyBorder="1">
      <alignment/>
      <protection/>
    </xf>
    <xf numFmtId="165" fontId="0" fillId="0" borderId="19" xfId="21" applyNumberFormat="1" applyFont="1" applyBorder="1" applyAlignment="1">
      <alignment horizontal="center"/>
      <protection/>
    </xf>
    <xf numFmtId="2" fontId="0" fillId="0" borderId="19" xfId="21" applyNumberFormat="1" applyFont="1" applyBorder="1" applyAlignment="1">
      <alignment horizontal="center"/>
      <protection/>
    </xf>
    <xf numFmtId="0" fontId="0" fillId="0" borderId="19" xfId="21" applyFont="1" applyBorder="1" applyAlignment="1">
      <alignment horizontal="center"/>
      <protection/>
    </xf>
    <xf numFmtId="0" fontId="0" fillId="0" borderId="21" xfId="21" applyFont="1" applyBorder="1" applyAlignment="1">
      <alignment horizontal="center"/>
      <protection/>
    </xf>
    <xf numFmtId="0" fontId="0" fillId="2" borderId="43" xfId="21" applyFont="1" applyFill="1" applyBorder="1" applyAlignment="1">
      <alignment horizontal="center"/>
      <protection/>
    </xf>
    <xf numFmtId="14" fontId="0" fillId="0" borderId="0" xfId="21" applyNumberFormat="1" applyFont="1" applyAlignment="1">
      <alignment horizontal="center"/>
      <protection/>
    </xf>
    <xf numFmtId="0" fontId="0" fillId="2" borderId="44" xfId="21" applyFont="1" applyFill="1" applyBorder="1" applyAlignment="1">
      <alignment horizontal="center"/>
      <protection/>
    </xf>
    <xf numFmtId="49" fontId="0" fillId="0" borderId="40" xfId="21" applyNumberFormat="1" applyFont="1" applyBorder="1" applyAlignment="1">
      <alignment horizontal="center"/>
      <protection/>
    </xf>
    <xf numFmtId="49" fontId="0" fillId="0" borderId="14" xfId="21" applyNumberFormat="1" applyFont="1" applyBorder="1" applyAlignment="1">
      <alignment horizontal="center"/>
      <protection/>
    </xf>
    <xf numFmtId="0" fontId="0" fillId="0" borderId="16" xfId="21" applyBorder="1" applyAlignment="1">
      <alignment horizontal="left"/>
      <protection/>
    </xf>
    <xf numFmtId="49" fontId="0" fillId="0" borderId="22" xfId="21" applyNumberFormat="1" applyFont="1" applyBorder="1" applyAlignment="1">
      <alignment horizontal="center"/>
      <protection/>
    </xf>
    <xf numFmtId="0" fontId="0" fillId="0" borderId="19" xfId="21" applyBorder="1" applyAlignment="1">
      <alignment horizontal="left"/>
      <protection/>
    </xf>
    <xf numFmtId="0" fontId="0" fillId="2" borderId="38" xfId="21" applyFont="1" applyFill="1" applyBorder="1" applyAlignment="1">
      <alignment horizontal="center"/>
      <protection/>
    </xf>
    <xf numFmtId="0" fontId="0" fillId="0" borderId="0" xfId="21" applyFont="1" applyBorder="1" applyAlignment="1">
      <alignment wrapText="1"/>
      <protection/>
    </xf>
    <xf numFmtId="0" fontId="1" fillId="0" borderId="0" xfId="21" applyFont="1" applyAlignment="1">
      <alignment horizontal="center"/>
      <protection/>
    </xf>
    <xf numFmtId="0" fontId="0" fillId="0" borderId="0" xfId="21" applyFont="1" applyBorder="1">
      <alignment/>
      <protection/>
    </xf>
    <xf numFmtId="0" fontId="0" fillId="0" borderId="0" xfId="21" applyFont="1" applyBorder="1" applyAlignment="1">
      <alignment horizontal="center"/>
      <protection/>
    </xf>
    <xf numFmtId="0" fontId="0" fillId="2" borderId="37" xfId="21" applyFont="1" applyFill="1" applyBorder="1">
      <alignment/>
      <protection/>
    </xf>
    <xf numFmtId="0" fontId="0" fillId="2" borderId="44" xfId="21" applyFont="1" applyFill="1" applyBorder="1">
      <alignment/>
      <protection/>
    </xf>
    <xf numFmtId="0" fontId="0" fillId="0" borderId="41" xfId="21" applyFont="1" applyBorder="1" applyAlignment="1" applyProtection="1">
      <alignment horizontal="center"/>
      <protection/>
    </xf>
    <xf numFmtId="0" fontId="0" fillId="0" borderId="16" xfId="21" applyFont="1" applyBorder="1" applyAlignment="1" applyProtection="1">
      <alignment horizontal="center"/>
      <protection/>
    </xf>
    <xf numFmtId="0" fontId="0" fillId="0" borderId="19" xfId="21" applyFont="1" applyBorder="1" applyAlignment="1" applyProtection="1">
      <alignment horizontal="center"/>
      <protection/>
    </xf>
    <xf numFmtId="0" fontId="0" fillId="2" borderId="31" xfId="21" applyFont="1" applyFill="1" applyBorder="1" applyAlignment="1">
      <alignment horizontal="center"/>
      <protection/>
    </xf>
    <xf numFmtId="0" fontId="0" fillId="2" borderId="41" xfId="21" applyFont="1" applyFill="1" applyBorder="1" applyAlignment="1">
      <alignment horizontal="center"/>
      <protection/>
    </xf>
    <xf numFmtId="0" fontId="0" fillId="0" borderId="0" xfId="21" applyFont="1" applyAlignment="1">
      <alignment/>
      <protection/>
    </xf>
    <xf numFmtId="0" fontId="0" fillId="2" borderId="24" xfId="21" applyFont="1" applyFill="1" applyBorder="1" applyAlignment="1">
      <alignment horizontal="center"/>
      <protection/>
    </xf>
    <xf numFmtId="0" fontId="0" fillId="0" borderId="0" xfId="21" applyFont="1" applyBorder="1" applyAlignment="1">
      <alignment horizontal="left"/>
      <protection/>
    </xf>
    <xf numFmtId="0" fontId="0" fillId="2" borderId="45" xfId="21" applyFont="1" applyFill="1" applyBorder="1" applyAlignment="1">
      <alignment horizontal="center"/>
      <protection/>
    </xf>
    <xf numFmtId="0" fontId="0" fillId="2" borderId="19" xfId="21" applyFont="1" applyFill="1" applyBorder="1">
      <alignment/>
      <protection/>
    </xf>
    <xf numFmtId="0" fontId="0" fillId="0" borderId="41" xfId="21" applyBorder="1" applyAlignment="1">
      <alignment horizontal="left"/>
      <protection/>
    </xf>
    <xf numFmtId="2" fontId="0" fillId="0" borderId="0" xfId="21" applyNumberFormat="1" applyFont="1" applyBorder="1" applyAlignment="1">
      <alignment horizontal="center"/>
      <protection/>
    </xf>
    <xf numFmtId="2" fontId="0" fillId="0" borderId="41" xfId="21" applyNumberFormat="1" applyFont="1" applyFill="1" applyBorder="1" applyAlignment="1">
      <alignment horizontal="center"/>
      <protection/>
    </xf>
    <xf numFmtId="0" fontId="0" fillId="0" borderId="35" xfId="21" applyFont="1" applyFill="1" applyBorder="1" applyAlignment="1">
      <alignment horizontal="center"/>
      <protection/>
    </xf>
    <xf numFmtId="2" fontId="0" fillId="0" borderId="16" xfId="21" applyNumberFormat="1" applyFont="1" applyFill="1" applyBorder="1" applyAlignment="1">
      <alignment horizontal="center"/>
      <protection/>
    </xf>
    <xf numFmtId="0" fontId="0" fillId="0" borderId="23" xfId="21" applyFont="1" applyFill="1" applyBorder="1" applyAlignment="1">
      <alignment horizontal="center"/>
      <protection/>
    </xf>
    <xf numFmtId="2" fontId="0" fillId="0" borderId="19" xfId="21" applyNumberFormat="1" applyFont="1" applyFill="1" applyBorder="1" applyAlignment="1">
      <alignment horizontal="center"/>
      <protection/>
    </xf>
    <xf numFmtId="0" fontId="0" fillId="0" borderId="28" xfId="21" applyFont="1" applyFill="1" applyBorder="1" applyAlignment="1">
      <alignment horizontal="center"/>
      <protection/>
    </xf>
    <xf numFmtId="165" fontId="0" fillId="0" borderId="40" xfId="21" applyNumberFormat="1" applyFont="1" applyBorder="1" applyAlignment="1">
      <alignment horizontal="center"/>
      <protection/>
    </xf>
    <xf numFmtId="165" fontId="0" fillId="0" borderId="14" xfId="21" applyNumberFormat="1" applyFont="1" applyBorder="1" applyAlignment="1">
      <alignment horizontal="center"/>
      <protection/>
    </xf>
    <xf numFmtId="165" fontId="0" fillId="0" borderId="22" xfId="21" applyNumberFormat="1" applyFont="1" applyBorder="1" applyAlignment="1">
      <alignment horizontal="center"/>
      <protection/>
    </xf>
    <xf numFmtId="0" fontId="0" fillId="0" borderId="46" xfId="23" applyNumberFormat="1" applyFont="1" applyBorder="1" applyAlignment="1">
      <alignment horizontal="center"/>
      <protection/>
    </xf>
    <xf numFmtId="0" fontId="0" fillId="0" borderId="32" xfId="20" applyFont="1" applyBorder="1" applyAlignment="1">
      <alignment horizontal="center"/>
      <protection/>
    </xf>
    <xf numFmtId="0" fontId="0" fillId="0" borderId="47" xfId="20" applyFont="1" applyBorder="1" applyAlignment="1">
      <alignment horizontal="center"/>
      <protection/>
    </xf>
    <xf numFmtId="0" fontId="0" fillId="0" borderId="25" xfId="20" applyFont="1" applyBorder="1" applyAlignment="1">
      <alignment horizontal="center"/>
      <protection/>
    </xf>
    <xf numFmtId="0" fontId="0" fillId="0" borderId="33" xfId="20" applyFont="1" applyBorder="1" applyAlignment="1">
      <alignment horizontal="center"/>
      <protection/>
    </xf>
    <xf numFmtId="0" fontId="0" fillId="0" borderId="48" xfId="20" applyFont="1" applyBorder="1" applyAlignment="1">
      <alignment horizontal="center"/>
      <protection/>
    </xf>
    <xf numFmtId="0" fontId="0" fillId="0" borderId="47" xfId="23" applyFont="1" applyBorder="1" applyAlignment="1">
      <alignment horizontal="center"/>
      <protection/>
    </xf>
    <xf numFmtId="0" fontId="0" fillId="0" borderId="6" xfId="23" applyFont="1" applyBorder="1" applyAlignment="1">
      <alignment horizontal="center"/>
      <protection/>
    </xf>
    <xf numFmtId="0" fontId="0" fillId="0" borderId="7" xfId="23" applyFont="1" applyBorder="1" applyAlignment="1">
      <alignment horizontal="center"/>
      <protection/>
    </xf>
    <xf numFmtId="0" fontId="0" fillId="0" borderId="33" xfId="23" applyFont="1" applyBorder="1" applyAlignment="1">
      <alignment horizontal="center"/>
      <protection/>
    </xf>
    <xf numFmtId="0" fontId="0" fillId="0" borderId="48" xfId="23" applyFont="1" applyBorder="1" applyAlignment="1">
      <alignment horizontal="center"/>
      <protection/>
    </xf>
    <xf numFmtId="0" fontId="0" fillId="0" borderId="41" xfId="0" applyBorder="1" applyAlignment="1">
      <alignment/>
    </xf>
    <xf numFmtId="0" fontId="0" fillId="0" borderId="41" xfId="0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0" fillId="0" borderId="42" xfId="23" applyNumberFormat="1" applyFont="1" applyBorder="1" applyAlignment="1">
      <alignment horizontal="center"/>
      <protection/>
    </xf>
    <xf numFmtId="2" fontId="0" fillId="0" borderId="41" xfId="23" applyNumberFormat="1" applyFont="1" applyBorder="1" applyAlignment="1">
      <alignment horizontal="center"/>
      <protection/>
    </xf>
    <xf numFmtId="0" fontId="0" fillId="0" borderId="41" xfId="23" applyNumberFormat="1" applyFont="1" applyBorder="1" applyAlignment="1">
      <alignment horizontal="center"/>
      <protection/>
    </xf>
    <xf numFmtId="2" fontId="0" fillId="0" borderId="40" xfId="23" applyNumberFormat="1" applyFont="1" applyBorder="1" applyAlignment="1">
      <alignment horizontal="center"/>
      <protection/>
    </xf>
    <xf numFmtId="0" fontId="0" fillId="0" borderId="42" xfId="23" applyFont="1" applyBorder="1" applyAlignment="1">
      <alignment horizontal="center"/>
      <protection/>
    </xf>
    <xf numFmtId="165" fontId="0" fillId="0" borderId="40" xfId="21" applyNumberFormat="1" applyFont="1" applyFill="1" applyBorder="1" applyAlignment="1">
      <alignment horizontal="center"/>
      <protection/>
    </xf>
    <xf numFmtId="165" fontId="0" fillId="0" borderId="14" xfId="21" applyNumberFormat="1" applyFont="1" applyFill="1" applyBorder="1" applyAlignment="1">
      <alignment horizontal="center"/>
      <protection/>
    </xf>
    <xf numFmtId="165" fontId="0" fillId="0" borderId="22" xfId="21" applyNumberFormat="1" applyFont="1" applyFill="1" applyBorder="1" applyAlignment="1">
      <alignment horizontal="center"/>
      <protection/>
    </xf>
    <xf numFmtId="0" fontId="0" fillId="0" borderId="41" xfId="21" applyFont="1" applyFill="1" applyBorder="1" applyAlignment="1">
      <alignment horizontal="center"/>
      <protection/>
    </xf>
    <xf numFmtId="0" fontId="0" fillId="0" borderId="16" xfId="21" applyFont="1" applyFill="1" applyBorder="1" applyAlignment="1">
      <alignment horizontal="center"/>
      <protection/>
    </xf>
    <xf numFmtId="0" fontId="0" fillId="0" borderId="19" xfId="21" applyFont="1" applyFill="1" applyBorder="1" applyAlignment="1">
      <alignment horizontal="center"/>
      <protection/>
    </xf>
    <xf numFmtId="0" fontId="0" fillId="0" borderId="7" xfId="20" applyFont="1" applyBorder="1" applyAlignment="1">
      <alignment horizontal="center"/>
      <protection/>
    </xf>
    <xf numFmtId="0" fontId="0" fillId="0" borderId="32" xfId="23" applyFont="1" applyBorder="1" applyAlignment="1">
      <alignment horizontal="center"/>
      <protection/>
    </xf>
    <xf numFmtId="0" fontId="0" fillId="0" borderId="42" xfId="24" applyFont="1" applyBorder="1" applyAlignment="1">
      <alignment horizontal="center"/>
      <protection/>
    </xf>
    <xf numFmtId="2" fontId="0" fillId="0" borderId="41" xfId="24" applyNumberFormat="1" applyFont="1" applyBorder="1">
      <alignment/>
      <protection/>
    </xf>
    <xf numFmtId="0" fontId="0" fillId="0" borderId="41" xfId="24" applyNumberFormat="1" applyFont="1" applyBorder="1" applyAlignment="1">
      <alignment horizontal="center"/>
      <protection/>
    </xf>
    <xf numFmtId="2" fontId="0" fillId="0" borderId="40" xfId="24" applyNumberFormat="1" applyFont="1" applyBorder="1" applyAlignment="1">
      <alignment horizontal="center"/>
      <protection/>
    </xf>
    <xf numFmtId="0" fontId="0" fillId="0" borderId="40" xfId="0" applyBorder="1" applyAlignment="1">
      <alignment/>
    </xf>
    <xf numFmtId="49" fontId="0" fillId="0" borderId="23" xfId="24" applyNumberFormat="1" applyFont="1" applyBorder="1" applyAlignment="1">
      <alignment horizontal="center"/>
      <protection/>
    </xf>
    <xf numFmtId="0" fontId="0" fillId="0" borderId="28" xfId="24" applyFont="1" applyBorder="1" applyAlignment="1">
      <alignment horizontal="center"/>
      <protection/>
    </xf>
    <xf numFmtId="165" fontId="0" fillId="0" borderId="27" xfId="21" applyNumberFormat="1" applyFont="1" applyBorder="1" applyAlignment="1">
      <alignment horizontal="center"/>
      <protection/>
    </xf>
    <xf numFmtId="0" fontId="0" fillId="0" borderId="42" xfId="24" applyNumberFormat="1" applyFont="1" applyBorder="1" applyAlignment="1">
      <alignment horizontal="center"/>
      <protection/>
    </xf>
    <xf numFmtId="2" fontId="0" fillId="0" borderId="19" xfId="23" applyNumberFormat="1" applyFont="1" applyBorder="1" applyAlignment="1">
      <alignment horizontal="center"/>
      <protection/>
    </xf>
    <xf numFmtId="0" fontId="0" fillId="0" borderId="21" xfId="23" applyFont="1" applyBorder="1" applyAlignment="1">
      <alignment horizontal="center"/>
      <protection/>
    </xf>
    <xf numFmtId="0" fontId="0" fillId="0" borderId="25" xfId="23" applyFont="1" applyBorder="1" applyAlignment="1">
      <alignment horizontal="center"/>
      <protection/>
    </xf>
    <xf numFmtId="0" fontId="0" fillId="0" borderId="18" xfId="23" applyFont="1" applyBorder="1">
      <alignment/>
      <protection/>
    </xf>
    <xf numFmtId="0" fontId="0" fillId="0" borderId="48" xfId="23" applyFont="1" applyBorder="1">
      <alignment/>
      <protection/>
    </xf>
    <xf numFmtId="2" fontId="0" fillId="0" borderId="41" xfId="23" applyNumberFormat="1" applyFont="1" applyBorder="1">
      <alignment/>
      <protection/>
    </xf>
    <xf numFmtId="165" fontId="0" fillId="0" borderId="0" xfId="21" applyNumberFormat="1" applyFont="1" applyFill="1" applyBorder="1" applyAlignment="1">
      <alignment horizontal="center"/>
      <protection/>
    </xf>
    <xf numFmtId="165" fontId="0" fillId="0" borderId="0" xfId="21" applyNumberFormat="1" applyFill="1" applyBorder="1" applyAlignment="1">
      <alignment horizontal="center"/>
      <protection/>
    </xf>
    <xf numFmtId="2" fontId="0" fillId="0" borderId="0" xfId="21" applyNumberFormat="1" applyFont="1" applyFill="1" applyBorder="1" applyAlignment="1">
      <alignment horizontal="center"/>
      <protection/>
    </xf>
    <xf numFmtId="0" fontId="0" fillId="0" borderId="0" xfId="21" applyFont="1" applyFill="1" applyBorder="1" applyAlignment="1">
      <alignment horizontal="center"/>
      <protection/>
    </xf>
    <xf numFmtId="0" fontId="1" fillId="0" borderId="0" xfId="22" applyFont="1">
      <alignment/>
      <protection/>
    </xf>
    <xf numFmtId="0" fontId="0" fillId="0" borderId="0" xfId="22" applyFont="1">
      <alignment/>
      <protection/>
    </xf>
    <xf numFmtId="0" fontId="0" fillId="0" borderId="0" xfId="22" applyFont="1" applyAlignment="1">
      <alignment horizontal="center"/>
      <protection/>
    </xf>
    <xf numFmtId="0" fontId="0" fillId="0" borderId="0" xfId="22" applyFont="1" applyFill="1" applyBorder="1" applyAlignment="1">
      <alignment horizontal="center"/>
      <protection/>
    </xf>
    <xf numFmtId="14" fontId="0" fillId="0" borderId="0" xfId="22" applyNumberFormat="1" applyFont="1" applyAlignment="1">
      <alignment horizontal="left"/>
      <protection/>
    </xf>
    <xf numFmtId="14" fontId="0" fillId="0" borderId="0" xfId="22" applyNumberFormat="1" applyFont="1" applyFill="1" applyBorder="1" applyAlignment="1">
      <alignment horizontal="center"/>
      <protection/>
    </xf>
    <xf numFmtId="0" fontId="0" fillId="2" borderId="1" xfId="22" applyFont="1" applyFill="1" applyBorder="1" applyAlignment="1">
      <alignment horizontal="center"/>
      <protection/>
    </xf>
    <xf numFmtId="0" fontId="0" fillId="2" borderId="2" xfId="22" applyFont="1" applyFill="1" applyBorder="1" applyAlignment="1">
      <alignment horizontal="center"/>
      <protection/>
    </xf>
    <xf numFmtId="0" fontId="0" fillId="2" borderId="34" xfId="22" applyFont="1" applyFill="1" applyBorder="1" applyAlignment="1">
      <alignment horizontal="center"/>
      <protection/>
    </xf>
    <xf numFmtId="0" fontId="0" fillId="2" borderId="27" xfId="22" applyFont="1" applyFill="1" applyBorder="1" applyAlignment="1">
      <alignment horizontal="center"/>
      <protection/>
    </xf>
    <xf numFmtId="0" fontId="0" fillId="2" borderId="37" xfId="22" applyFont="1" applyFill="1" applyBorder="1" applyAlignment="1">
      <alignment horizontal="center"/>
      <protection/>
    </xf>
    <xf numFmtId="0" fontId="0" fillId="2" borderId="38" xfId="22" applyFont="1" applyFill="1" applyBorder="1" applyAlignment="1">
      <alignment horizontal="center"/>
      <protection/>
    </xf>
    <xf numFmtId="0" fontId="0" fillId="2" borderId="19" xfId="22" applyFont="1" applyFill="1" applyBorder="1" applyAlignment="1">
      <alignment horizontal="center"/>
      <protection/>
    </xf>
    <xf numFmtId="0" fontId="0" fillId="2" borderId="21" xfId="22" applyFont="1" applyFill="1" applyBorder="1" applyAlignment="1">
      <alignment horizontal="center"/>
      <protection/>
    </xf>
    <xf numFmtId="0" fontId="0" fillId="0" borderId="40" xfId="22" applyFont="1" applyBorder="1" applyAlignment="1">
      <alignment horizontal="center"/>
      <protection/>
    </xf>
    <xf numFmtId="0" fontId="1" fillId="0" borderId="16" xfId="22" applyFont="1" applyBorder="1" applyAlignment="1">
      <alignment horizontal="center"/>
      <protection/>
    </xf>
    <xf numFmtId="0" fontId="0" fillId="0" borderId="41" xfId="22" applyBorder="1" applyAlignment="1">
      <alignment horizontal="center"/>
      <protection/>
    </xf>
    <xf numFmtId="0" fontId="0" fillId="0" borderId="41" xfId="22" applyBorder="1">
      <alignment/>
      <protection/>
    </xf>
    <xf numFmtId="166" fontId="0" fillId="0" borderId="41" xfId="22" applyNumberFormat="1" applyFont="1" applyBorder="1" applyAlignment="1">
      <alignment horizontal="center"/>
      <protection/>
    </xf>
    <xf numFmtId="165" fontId="0" fillId="3" borderId="42" xfId="22" applyNumberFormat="1" applyFont="1" applyFill="1" applyBorder="1" applyAlignment="1">
      <alignment horizontal="center"/>
      <protection/>
    </xf>
    <xf numFmtId="0" fontId="0" fillId="0" borderId="14" xfId="22" applyFont="1" applyBorder="1" applyAlignment="1">
      <alignment horizontal="center"/>
      <protection/>
    </xf>
    <xf numFmtId="0" fontId="0" fillId="0" borderId="16" xfId="22" applyBorder="1" applyAlignment="1">
      <alignment horizontal="center"/>
      <protection/>
    </xf>
    <xf numFmtId="0" fontId="0" fillId="0" borderId="16" xfId="22" applyBorder="1" applyAlignment="1">
      <alignment horizontal="left"/>
      <protection/>
    </xf>
    <xf numFmtId="166" fontId="0" fillId="0" borderId="16" xfId="22" applyNumberFormat="1" applyFont="1" applyBorder="1" applyAlignment="1">
      <alignment horizontal="center"/>
      <protection/>
    </xf>
    <xf numFmtId="165" fontId="0" fillId="3" borderId="15" xfId="22" applyNumberFormat="1" applyFont="1" applyFill="1" applyBorder="1" applyAlignment="1">
      <alignment horizontal="center"/>
      <protection/>
    </xf>
    <xf numFmtId="0" fontId="0" fillId="0" borderId="16" xfId="22" applyBorder="1">
      <alignment/>
      <protection/>
    </xf>
    <xf numFmtId="0" fontId="0" fillId="0" borderId="0" xfId="22" applyFont="1" applyBorder="1" applyAlignment="1">
      <alignment wrapText="1"/>
      <protection/>
    </xf>
    <xf numFmtId="0" fontId="0" fillId="0" borderId="22" xfId="22" applyFont="1" applyBorder="1" applyAlignment="1">
      <alignment horizontal="center"/>
      <protection/>
    </xf>
    <xf numFmtId="0" fontId="1" fillId="0" borderId="19" xfId="22" applyFont="1" applyBorder="1" applyAlignment="1">
      <alignment horizontal="center"/>
      <protection/>
    </xf>
    <xf numFmtId="0" fontId="0" fillId="0" borderId="19" xfId="22" applyBorder="1" applyAlignment="1">
      <alignment horizontal="center"/>
      <protection/>
    </xf>
    <xf numFmtId="0" fontId="0" fillId="0" borderId="19" xfId="22" applyBorder="1">
      <alignment/>
      <protection/>
    </xf>
    <xf numFmtId="166" fontId="0" fillId="0" borderId="19" xfId="22" applyNumberFormat="1" applyFont="1" applyBorder="1" applyAlignment="1">
      <alignment horizontal="center"/>
      <protection/>
    </xf>
    <xf numFmtId="165" fontId="0" fillId="3" borderId="21" xfId="22" applyNumberFormat="1" applyFont="1" applyFill="1" applyBorder="1" applyAlignment="1">
      <alignment horizontal="center"/>
      <protection/>
    </xf>
    <xf numFmtId="0" fontId="0" fillId="0" borderId="28" xfId="0" applyBorder="1" applyAlignment="1">
      <alignment horizontal="center"/>
    </xf>
    <xf numFmtId="166" fontId="0" fillId="0" borderId="40" xfId="22" applyNumberFormat="1" applyFont="1" applyFill="1" applyBorder="1" applyAlignment="1">
      <alignment horizontal="center"/>
      <protection/>
    </xf>
    <xf numFmtId="166" fontId="0" fillId="0" borderId="14" xfId="22" applyNumberFormat="1" applyFont="1" applyFill="1" applyBorder="1" applyAlignment="1">
      <alignment horizontal="center"/>
      <protection/>
    </xf>
    <xf numFmtId="166" fontId="0" fillId="0" borderId="22" xfId="22" applyNumberFormat="1" applyFont="1" applyFill="1" applyBorder="1" applyAlignment="1">
      <alignment horizontal="center"/>
      <protection/>
    </xf>
    <xf numFmtId="165" fontId="0" fillId="0" borderId="21" xfId="22" applyNumberFormat="1" applyFont="1" applyFill="1" applyBorder="1" applyAlignment="1">
      <alignment horizontal="center"/>
      <protection/>
    </xf>
    <xf numFmtId="0" fontId="0" fillId="0" borderId="19" xfId="21" applyBorder="1" applyAlignment="1">
      <alignment horizontal="right"/>
      <protection/>
    </xf>
    <xf numFmtId="0" fontId="0" fillId="0" borderId="28" xfId="21" applyBorder="1" applyAlignment="1">
      <alignment horizontal="center"/>
      <protection/>
    </xf>
    <xf numFmtId="49" fontId="0" fillId="0" borderId="21" xfId="24" applyNumberFormat="1" applyFont="1" applyBorder="1" applyAlignment="1">
      <alignment horizontal="center"/>
      <protection/>
    </xf>
    <xf numFmtId="0" fontId="0" fillId="0" borderId="42" xfId="22" applyNumberFormat="1" applyFont="1" applyFill="1" applyBorder="1" applyAlignment="1">
      <alignment horizontal="center"/>
      <protection/>
    </xf>
    <xf numFmtId="0" fontId="0" fillId="0" borderId="15" xfId="22" applyNumberFormat="1" applyFont="1" applyFill="1" applyBorder="1" applyAlignment="1">
      <alignment horizontal="center"/>
      <protection/>
    </xf>
    <xf numFmtId="0" fontId="0" fillId="0" borderId="41" xfId="21" applyNumberFormat="1" applyFill="1" applyBorder="1" applyAlignment="1">
      <alignment horizontal="center"/>
      <protection/>
    </xf>
    <xf numFmtId="0" fontId="0" fillId="0" borderId="16" xfId="21" applyNumberFormat="1" applyFill="1" applyBorder="1" applyAlignment="1">
      <alignment horizontal="center"/>
      <protection/>
    </xf>
    <xf numFmtId="0" fontId="0" fillId="0" borderId="19" xfId="21" applyNumberFormat="1" applyFill="1" applyBorder="1" applyAlignment="1">
      <alignment horizontal="center"/>
      <protection/>
    </xf>
    <xf numFmtId="0" fontId="0" fillId="0" borderId="42" xfId="21" applyNumberFormat="1" applyFill="1" applyBorder="1" applyAlignment="1">
      <alignment horizontal="center"/>
      <protection/>
    </xf>
    <xf numFmtId="0" fontId="0" fillId="0" borderId="15" xfId="21" applyNumberFormat="1" applyFill="1" applyBorder="1" applyAlignment="1">
      <alignment horizontal="center"/>
      <protection/>
    </xf>
    <xf numFmtId="0" fontId="0" fillId="0" borderId="21" xfId="21" applyNumberFormat="1" applyFill="1" applyBorder="1" applyAlignment="1">
      <alignment horizontal="center"/>
      <protection/>
    </xf>
    <xf numFmtId="0" fontId="0" fillId="0" borderId="29" xfId="23" applyFont="1" applyBorder="1" applyAlignment="1">
      <alignment horizontal="center"/>
      <protection/>
    </xf>
    <xf numFmtId="0" fontId="0" fillId="0" borderId="20" xfId="23" applyFont="1" applyBorder="1" applyAlignment="1">
      <alignment horizontal="center"/>
      <protection/>
    </xf>
    <xf numFmtId="0" fontId="0" fillId="0" borderId="46" xfId="23" applyFont="1" applyBorder="1" applyAlignment="1">
      <alignment horizontal="center"/>
      <protection/>
    </xf>
    <xf numFmtId="0" fontId="0" fillId="0" borderId="5" xfId="20" applyFont="1" applyBorder="1" applyAlignment="1">
      <alignment horizontal="center"/>
      <protection/>
    </xf>
    <xf numFmtId="0" fontId="0" fillId="0" borderId="42" xfId="0" applyBorder="1" applyAlignment="1">
      <alignment horizontal="center"/>
    </xf>
    <xf numFmtId="2" fontId="0" fillId="0" borderId="40" xfId="24" applyNumberFormat="1" applyFont="1" applyBorder="1">
      <alignment/>
      <protection/>
    </xf>
    <xf numFmtId="2" fontId="0" fillId="0" borderId="35" xfId="24" applyNumberFormat="1" applyFont="1" applyBorder="1">
      <alignment/>
      <protection/>
    </xf>
    <xf numFmtId="0" fontId="0" fillId="0" borderId="35" xfId="24" applyNumberFormat="1" applyFont="1" applyBorder="1" applyAlignment="1">
      <alignment horizontal="center"/>
      <protection/>
    </xf>
    <xf numFmtId="49" fontId="0" fillId="0" borderId="42" xfId="24" applyNumberFormat="1" applyFont="1" applyBorder="1" applyAlignment="1">
      <alignment horizontal="center"/>
      <protection/>
    </xf>
    <xf numFmtId="0" fontId="1" fillId="0" borderId="0" xfId="23" applyFont="1">
      <alignment/>
      <protection/>
    </xf>
    <xf numFmtId="0" fontId="0" fillId="2" borderId="44" xfId="22" applyFont="1" applyFill="1" applyBorder="1" applyAlignment="1">
      <alignment horizontal="center"/>
      <protection/>
    </xf>
    <xf numFmtId="49" fontId="0" fillId="0" borderId="40" xfId="22" applyNumberFormat="1" applyFont="1" applyBorder="1" applyAlignment="1">
      <alignment horizontal="center"/>
      <protection/>
    </xf>
    <xf numFmtId="0" fontId="1" fillId="0" borderId="41" xfId="22" applyFont="1" applyBorder="1" applyAlignment="1">
      <alignment horizontal="center"/>
      <protection/>
    </xf>
    <xf numFmtId="0" fontId="0" fillId="0" borderId="41" xfId="22" applyBorder="1" applyAlignment="1">
      <alignment horizontal="left"/>
      <protection/>
    </xf>
    <xf numFmtId="49" fontId="0" fillId="0" borderId="14" xfId="22" applyNumberFormat="1" applyFont="1" applyBorder="1" applyAlignment="1">
      <alignment horizontal="center"/>
      <protection/>
    </xf>
    <xf numFmtId="49" fontId="0" fillId="0" borderId="22" xfId="22" applyNumberFormat="1" applyFont="1" applyBorder="1" applyAlignment="1">
      <alignment horizontal="center"/>
      <protection/>
    </xf>
    <xf numFmtId="0" fontId="0" fillId="0" borderId="35" xfId="0" applyBorder="1" applyAlignment="1">
      <alignment horizontal="center"/>
    </xf>
    <xf numFmtId="0" fontId="0" fillId="0" borderId="21" xfId="22" applyNumberFormat="1" applyFont="1" applyFill="1" applyBorder="1" applyAlignment="1">
      <alignment horizontal="center"/>
      <protection/>
    </xf>
    <xf numFmtId="0" fontId="0" fillId="0" borderId="0" xfId="22" applyFont="1" applyFill="1" applyBorder="1">
      <alignment/>
      <protection/>
    </xf>
    <xf numFmtId="0" fontId="0" fillId="0" borderId="0" xfId="22" applyFont="1" applyFill="1" applyBorder="1" applyAlignment="1">
      <alignment/>
      <protection/>
    </xf>
    <xf numFmtId="0" fontId="0" fillId="2" borderId="38" xfId="22" applyFont="1" applyFill="1" applyBorder="1">
      <alignment/>
      <protection/>
    </xf>
    <xf numFmtId="0" fontId="0" fillId="0" borderId="49" xfId="21" applyNumberFormat="1" applyFill="1" applyBorder="1" applyAlignment="1">
      <alignment horizontal="center"/>
      <protection/>
    </xf>
    <xf numFmtId="0" fontId="0" fillId="0" borderId="8" xfId="21" applyNumberFormat="1" applyFill="1" applyBorder="1" applyAlignment="1">
      <alignment horizontal="center"/>
      <protection/>
    </xf>
    <xf numFmtId="0" fontId="0" fillId="0" borderId="50" xfId="21" applyNumberFormat="1" applyFill="1" applyBorder="1" applyAlignment="1">
      <alignment horizontal="center"/>
      <protection/>
    </xf>
    <xf numFmtId="0" fontId="0" fillId="0" borderId="16" xfId="21" applyFont="1" applyBorder="1">
      <alignment/>
      <protection/>
    </xf>
    <xf numFmtId="0" fontId="1" fillId="0" borderId="0" xfId="22" applyFont="1" applyAlignment="1">
      <alignment horizontal="center"/>
      <protection/>
    </xf>
    <xf numFmtId="14" fontId="0" fillId="0" borderId="0" xfId="22" applyNumberFormat="1" applyFont="1" applyFill="1" applyBorder="1" applyAlignment="1">
      <alignment horizontal="left"/>
      <protection/>
    </xf>
    <xf numFmtId="0" fontId="0" fillId="0" borderId="0" xfId="22" applyFont="1" applyBorder="1">
      <alignment/>
      <protection/>
    </xf>
    <xf numFmtId="0" fontId="0" fillId="0" borderId="0" xfId="22" applyFont="1" applyBorder="1" applyAlignment="1">
      <alignment horizontal="center"/>
      <protection/>
    </xf>
    <xf numFmtId="0" fontId="0" fillId="2" borderId="37" xfId="22" applyFont="1" applyFill="1" applyBorder="1">
      <alignment/>
      <protection/>
    </xf>
    <xf numFmtId="0" fontId="0" fillId="2" borderId="44" xfId="22" applyFont="1" applyFill="1" applyBorder="1">
      <alignment/>
      <protection/>
    </xf>
    <xf numFmtId="0" fontId="0" fillId="0" borderId="0" xfId="22" applyFont="1" applyFill="1" applyBorder="1" applyAlignment="1" applyProtection="1">
      <alignment horizontal="center"/>
      <protection/>
    </xf>
    <xf numFmtId="49" fontId="0" fillId="0" borderId="29" xfId="23" applyNumberFormat="1" applyFont="1" applyBorder="1" applyAlignment="1">
      <alignment horizontal="center"/>
      <protection/>
    </xf>
    <xf numFmtId="0" fontId="0" fillId="2" borderId="31" xfId="22" applyFont="1" applyFill="1" applyBorder="1" applyAlignment="1">
      <alignment horizontal="center"/>
      <protection/>
    </xf>
    <xf numFmtId="0" fontId="0" fillId="2" borderId="43" xfId="22" applyFont="1" applyFill="1" applyBorder="1" applyAlignment="1">
      <alignment horizontal="center"/>
      <protection/>
    </xf>
    <xf numFmtId="166" fontId="0" fillId="0" borderId="40" xfId="0" applyNumberFormat="1" applyFont="1" applyFill="1" applyBorder="1" applyAlignment="1">
      <alignment horizontal="center"/>
    </xf>
    <xf numFmtId="166" fontId="0" fillId="0" borderId="14" xfId="0" applyNumberFormat="1" applyFont="1" applyFill="1" applyBorder="1" applyAlignment="1">
      <alignment horizontal="center"/>
    </xf>
    <xf numFmtId="166" fontId="0" fillId="0" borderId="22" xfId="0" applyNumberFormat="1" applyFont="1" applyFill="1" applyBorder="1" applyAlignment="1">
      <alignment horizontal="center"/>
    </xf>
    <xf numFmtId="0" fontId="0" fillId="0" borderId="42" xfId="0" applyNumberFormat="1" applyFont="1" applyFill="1" applyBorder="1" applyAlignment="1">
      <alignment horizontal="center"/>
    </xf>
    <xf numFmtId="0" fontId="0" fillId="0" borderId="15" xfId="0" applyNumberFormat="1" applyFont="1" applyFill="1" applyBorder="1" applyAlignment="1">
      <alignment horizontal="center"/>
    </xf>
    <xf numFmtId="0" fontId="0" fillId="0" borderId="21" xfId="0" applyNumberFormat="1" applyFont="1" applyFill="1" applyBorder="1" applyAlignment="1">
      <alignment horizontal="center"/>
    </xf>
    <xf numFmtId="49" fontId="0" fillId="0" borderId="49" xfId="24" applyNumberFormat="1" applyFont="1" applyBorder="1" applyAlignment="1">
      <alignment horizontal="center"/>
      <protection/>
    </xf>
    <xf numFmtId="0" fontId="0" fillId="0" borderId="41" xfId="24" applyFont="1" applyBorder="1" applyAlignment="1">
      <alignment horizontal="center"/>
      <protection/>
    </xf>
    <xf numFmtId="0" fontId="0" fillId="0" borderId="0" xfId="22" applyFont="1" applyAlignment="1">
      <alignment/>
      <protection/>
    </xf>
    <xf numFmtId="0" fontId="0" fillId="2" borderId="24" xfId="22" applyFont="1" applyFill="1" applyBorder="1" applyAlignment="1">
      <alignment horizontal="center"/>
      <protection/>
    </xf>
    <xf numFmtId="0" fontId="0" fillId="0" borderId="0" xfId="22" applyFont="1" applyBorder="1" applyAlignment="1">
      <alignment horizontal="left"/>
      <protection/>
    </xf>
    <xf numFmtId="0" fontId="0" fillId="2" borderId="45" xfId="22" applyFont="1" applyFill="1" applyBorder="1" applyAlignment="1">
      <alignment horizontal="center"/>
      <protection/>
    </xf>
    <xf numFmtId="2" fontId="0" fillId="0" borderId="0" xfId="22" applyNumberFormat="1" applyFont="1" applyBorder="1" applyAlignment="1">
      <alignment horizontal="center"/>
      <protection/>
    </xf>
    <xf numFmtId="0" fontId="0" fillId="0" borderId="22" xfId="21" applyBorder="1">
      <alignment/>
      <protection/>
    </xf>
    <xf numFmtId="0" fontId="0" fillId="0" borderId="51" xfId="22" applyFont="1" applyBorder="1" applyAlignment="1">
      <alignment horizontal="center"/>
      <protection/>
    </xf>
    <xf numFmtId="0" fontId="1" fillId="0" borderId="13" xfId="22" applyFont="1" applyBorder="1" applyAlignment="1">
      <alignment horizontal="center"/>
      <protection/>
    </xf>
    <xf numFmtId="0" fontId="0" fillId="0" borderId="13" xfId="22" applyBorder="1" applyAlignment="1">
      <alignment horizontal="center"/>
      <protection/>
    </xf>
    <xf numFmtId="0" fontId="0" fillId="0" borderId="13" xfId="22" applyBorder="1">
      <alignment/>
      <protection/>
    </xf>
    <xf numFmtId="166" fontId="0" fillId="0" borderId="13" xfId="22" applyNumberFormat="1" applyFont="1" applyBorder="1" applyAlignment="1">
      <alignment horizontal="center"/>
      <protection/>
    </xf>
    <xf numFmtId="165" fontId="0" fillId="3" borderId="52" xfId="22" applyNumberFormat="1" applyFont="1" applyFill="1" applyBorder="1" applyAlignment="1">
      <alignment horizontal="center"/>
      <protection/>
    </xf>
    <xf numFmtId="0" fontId="0" fillId="0" borderId="16" xfId="22" applyFont="1" applyBorder="1" applyAlignment="1">
      <alignment horizontal="center"/>
      <protection/>
    </xf>
    <xf numFmtId="165" fontId="0" fillId="3" borderId="16" xfId="22" applyNumberFormat="1" applyFont="1" applyFill="1" applyBorder="1" applyAlignment="1">
      <alignment horizontal="center"/>
      <protection/>
    </xf>
    <xf numFmtId="0" fontId="0" fillId="0" borderId="35" xfId="21" applyNumberFormat="1" applyFill="1" applyBorder="1" applyAlignment="1">
      <alignment horizontal="center"/>
      <protection/>
    </xf>
    <xf numFmtId="0" fontId="0" fillId="0" borderId="23" xfId="21" applyNumberFormat="1" applyFill="1" applyBorder="1" applyAlignment="1">
      <alignment horizontal="center"/>
      <protection/>
    </xf>
    <xf numFmtId="0" fontId="0" fillId="0" borderId="28" xfId="21" applyNumberFormat="1" applyFill="1" applyBorder="1" applyAlignment="1">
      <alignment horizontal="center"/>
      <protection/>
    </xf>
    <xf numFmtId="0" fontId="0" fillId="0" borderId="53" xfId="23" applyNumberFormat="1" applyFont="1" applyBorder="1" applyAlignment="1">
      <alignment horizontal="center"/>
      <protection/>
    </xf>
    <xf numFmtId="0" fontId="0" fillId="0" borderId="54" xfId="23" applyNumberFormat="1" applyFont="1" applyBorder="1" applyAlignment="1">
      <alignment horizontal="center"/>
      <protection/>
    </xf>
    <xf numFmtId="0" fontId="0" fillId="0" borderId="55" xfId="23" applyNumberFormat="1" applyFont="1" applyBorder="1" applyAlignment="1">
      <alignment horizontal="center"/>
      <protection/>
    </xf>
    <xf numFmtId="0" fontId="0" fillId="2" borderId="35" xfId="22" applyFont="1" applyFill="1" applyBorder="1" applyAlignment="1">
      <alignment horizontal="center"/>
      <protection/>
    </xf>
    <xf numFmtId="0" fontId="0" fillId="2" borderId="56" xfId="22" applyFont="1" applyFill="1" applyBorder="1" applyAlignment="1">
      <alignment horizontal="center"/>
      <protection/>
    </xf>
    <xf numFmtId="0" fontId="0" fillId="0" borderId="1" xfId="23" applyFont="1" applyBorder="1" applyAlignment="1">
      <alignment horizontal="center"/>
      <protection/>
    </xf>
    <xf numFmtId="0" fontId="0" fillId="0" borderId="57" xfId="23" applyFont="1" applyBorder="1" applyAlignment="1">
      <alignment horizontal="center"/>
      <protection/>
    </xf>
    <xf numFmtId="0" fontId="0" fillId="0" borderId="54" xfId="23" applyFont="1" applyBorder="1" applyAlignment="1">
      <alignment horizontal="center"/>
      <protection/>
    </xf>
    <xf numFmtId="0" fontId="0" fillId="0" borderId="8" xfId="23" applyFont="1" applyBorder="1" applyAlignment="1">
      <alignment horizontal="center"/>
      <protection/>
    </xf>
    <xf numFmtId="0" fontId="0" fillId="0" borderId="23" xfId="23" applyFont="1" applyBorder="1" applyAlignment="1">
      <alignment horizontal="center"/>
      <protection/>
    </xf>
    <xf numFmtId="0" fontId="0" fillId="0" borderId="53" xfId="23" applyFont="1" applyBorder="1" applyAlignment="1">
      <alignment horizontal="center"/>
      <protection/>
    </xf>
    <xf numFmtId="0" fontId="0" fillId="0" borderId="58" xfId="23" applyFont="1" applyBorder="1" applyAlignment="1">
      <alignment horizontal="center"/>
      <protection/>
    </xf>
    <xf numFmtId="0" fontId="0" fillId="0" borderId="56" xfId="23" applyFont="1" applyBorder="1" applyAlignment="1">
      <alignment horizontal="center"/>
      <protection/>
    </xf>
    <xf numFmtId="0" fontId="0" fillId="0" borderId="59" xfId="23" applyFont="1" applyBorder="1" applyAlignment="1">
      <alignment horizontal="center"/>
      <protection/>
    </xf>
    <xf numFmtId="0" fontId="0" fillId="0" borderId="26" xfId="23" applyFont="1" applyBorder="1" applyAlignment="1">
      <alignment horizontal="center"/>
      <protection/>
    </xf>
    <xf numFmtId="0" fontId="0" fillId="0" borderId="8" xfId="0" applyBorder="1" applyAlignment="1">
      <alignment horizontal="center"/>
    </xf>
    <xf numFmtId="47" fontId="0" fillId="0" borderId="0" xfId="24" applyNumberFormat="1" applyFont="1" applyBorder="1" applyAlignment="1">
      <alignment horizontal="center"/>
      <protection/>
    </xf>
  </cellXfs>
  <cellStyles count="13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LAmesto" xfId="20"/>
    <cellStyle name="normální_Přebor ČOS SV 2002 atletika" xfId="21"/>
    <cellStyle name="normální_Přebor ČOS SV 2002 plavání" xfId="22"/>
    <cellStyle name="normální_tab_SG_DETI" xfId="23"/>
    <cellStyle name="normální_tab_SG_dor_dosp" xfId="24"/>
    <cellStyle name="Percent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tabSelected="1" workbookViewId="0" topLeftCell="A1">
      <selection activeCell="A6" sqref="A6"/>
    </sheetView>
  </sheetViews>
  <sheetFormatPr defaultColWidth="9.00390625" defaultRowHeight="12.75"/>
  <cols>
    <col min="1" max="1" width="9.25390625" style="66" customWidth="1"/>
    <col min="2" max="2" width="16.75390625" style="66" customWidth="1"/>
    <col min="3" max="3" width="5.00390625" style="66" bestFit="1" customWidth="1"/>
    <col min="4" max="4" width="4.875" style="66" bestFit="1" customWidth="1"/>
    <col min="5" max="5" width="4.375" style="66" bestFit="1" customWidth="1"/>
    <col min="6" max="6" width="3.125" style="66" bestFit="1" customWidth="1"/>
    <col min="7" max="7" width="7.25390625" style="67" bestFit="1" customWidth="1"/>
    <col min="8" max="9" width="8.75390625" style="66" customWidth="1"/>
    <col min="10" max="10" width="7.375" style="66" customWidth="1"/>
    <col min="11" max="11" width="7.125" style="66" customWidth="1"/>
    <col min="12" max="12" width="7.625" style="66" customWidth="1"/>
    <col min="13" max="13" width="9.00390625" style="66" customWidth="1"/>
    <col min="14" max="14" width="8.75390625" style="66" bestFit="1" customWidth="1"/>
    <col min="15" max="15" width="9.25390625" style="66" bestFit="1" customWidth="1"/>
    <col min="16" max="16" width="7.375" style="66" customWidth="1"/>
    <col min="17" max="17" width="6.875" style="66" customWidth="1"/>
    <col min="18" max="18" width="7.625" style="66" bestFit="1" customWidth="1"/>
    <col min="19" max="19" width="5.875" style="66" customWidth="1"/>
    <col min="20" max="16384" width="9.875" style="66" customWidth="1"/>
  </cols>
  <sheetData>
    <row r="1" spans="1:7" ht="12.75" customHeight="1">
      <c r="A1" s="79" t="s">
        <v>120</v>
      </c>
      <c r="G1"/>
    </row>
    <row r="2" ht="12.75" customHeight="1"/>
    <row r="3" ht="12.75" customHeight="1">
      <c r="A3" s="66" t="s">
        <v>0</v>
      </c>
    </row>
    <row r="4" spans="13:18" ht="12.75" customHeight="1">
      <c r="M4" s="68" t="s">
        <v>53</v>
      </c>
      <c r="N4" s="56"/>
      <c r="O4" s="81"/>
      <c r="P4" s="81" t="s">
        <v>57</v>
      </c>
      <c r="Q4" s="81"/>
      <c r="R4" s="82"/>
    </row>
    <row r="5" spans="1:18" ht="12.75" customHeight="1">
      <c r="A5" s="51" t="s">
        <v>56</v>
      </c>
      <c r="B5" s="51" t="s">
        <v>2</v>
      </c>
      <c r="C5" s="54" t="s">
        <v>15</v>
      </c>
      <c r="D5" s="54" t="s">
        <v>71</v>
      </c>
      <c r="E5" s="54" t="s">
        <v>72</v>
      </c>
      <c r="F5" s="55" t="s">
        <v>14</v>
      </c>
      <c r="G5" s="32" t="s">
        <v>73</v>
      </c>
      <c r="H5" s="51" t="s">
        <v>3</v>
      </c>
      <c r="I5" s="51" t="s">
        <v>5</v>
      </c>
      <c r="J5" s="51" t="s">
        <v>6</v>
      </c>
      <c r="K5" s="51" t="s">
        <v>4</v>
      </c>
      <c r="L5" s="56" t="s">
        <v>7</v>
      </c>
      <c r="M5" s="72" t="s">
        <v>58</v>
      </c>
      <c r="N5" s="51" t="s">
        <v>3</v>
      </c>
      <c r="O5" s="51" t="s">
        <v>5</v>
      </c>
      <c r="P5" s="51" t="s">
        <v>6</v>
      </c>
      <c r="Q5" s="72" t="s">
        <v>4</v>
      </c>
      <c r="R5" s="51" t="s">
        <v>7</v>
      </c>
    </row>
    <row r="6" spans="1:19" ht="12.75" customHeight="1">
      <c r="A6" s="51">
        <v>1</v>
      </c>
      <c r="B6" s="65" t="s">
        <v>22</v>
      </c>
      <c r="C6" s="65">
        <v>32</v>
      </c>
      <c r="D6" s="112">
        <v>68</v>
      </c>
      <c r="E6" s="78">
        <v>2</v>
      </c>
      <c r="F6" s="78">
        <v>4</v>
      </c>
      <c r="G6" s="78">
        <v>1979</v>
      </c>
      <c r="H6" s="33">
        <v>9.6</v>
      </c>
      <c r="I6" s="33">
        <v>9.5</v>
      </c>
      <c r="J6" s="33">
        <v>9.7</v>
      </c>
      <c r="K6" s="33">
        <v>9.6</v>
      </c>
      <c r="L6" s="33">
        <v>9.5</v>
      </c>
      <c r="M6" s="73">
        <f aca="true" t="shared" si="0" ref="M6:M15">SUM(H6:L6)</f>
        <v>47.9</v>
      </c>
      <c r="N6" s="49">
        <v>1.5</v>
      </c>
      <c r="O6" s="100">
        <v>1</v>
      </c>
      <c r="P6" s="49">
        <v>1</v>
      </c>
      <c r="Q6" s="49">
        <v>4.5</v>
      </c>
      <c r="R6" s="49">
        <v>1</v>
      </c>
      <c r="S6" s="75"/>
    </row>
    <row r="7" spans="1:19" ht="12.75" customHeight="1">
      <c r="A7" s="51">
        <v>2</v>
      </c>
      <c r="B7" s="65" t="s">
        <v>74</v>
      </c>
      <c r="C7" s="65">
        <v>9</v>
      </c>
      <c r="D7" s="112">
        <v>59</v>
      </c>
      <c r="E7" s="78">
        <v>2</v>
      </c>
      <c r="F7" s="78">
        <v>5</v>
      </c>
      <c r="G7" s="78">
        <v>1982</v>
      </c>
      <c r="H7" s="33">
        <v>9.6</v>
      </c>
      <c r="I7" s="33">
        <v>9.3</v>
      </c>
      <c r="J7" s="33">
        <v>9.5</v>
      </c>
      <c r="K7" s="33">
        <v>9.65</v>
      </c>
      <c r="L7" s="33">
        <v>9.3</v>
      </c>
      <c r="M7" s="33">
        <f t="shared" si="0"/>
        <v>47.349999999999994</v>
      </c>
      <c r="N7" s="49">
        <v>1.5</v>
      </c>
      <c r="O7" s="100">
        <v>3</v>
      </c>
      <c r="P7" s="49">
        <v>4</v>
      </c>
      <c r="Q7" s="49">
        <v>3</v>
      </c>
      <c r="R7" s="49">
        <v>4</v>
      </c>
      <c r="S7" s="75"/>
    </row>
    <row r="8" spans="1:19" ht="12.75" customHeight="1">
      <c r="A8" s="51">
        <v>3</v>
      </c>
      <c r="B8" s="65" t="s">
        <v>122</v>
      </c>
      <c r="C8" s="65">
        <v>9</v>
      </c>
      <c r="D8" s="112">
        <v>62</v>
      </c>
      <c r="E8" s="78">
        <v>2</v>
      </c>
      <c r="F8" s="78">
        <v>5</v>
      </c>
      <c r="G8" s="78">
        <v>1977</v>
      </c>
      <c r="H8" s="33">
        <v>9.15</v>
      </c>
      <c r="I8" s="33">
        <v>9</v>
      </c>
      <c r="J8" s="33">
        <v>9.6</v>
      </c>
      <c r="K8" s="33">
        <v>9.7</v>
      </c>
      <c r="L8" s="33">
        <v>9.35</v>
      </c>
      <c r="M8" s="33">
        <f t="shared" si="0"/>
        <v>46.800000000000004</v>
      </c>
      <c r="N8" s="49">
        <v>5</v>
      </c>
      <c r="O8" s="100">
        <v>4.5</v>
      </c>
      <c r="P8" s="49">
        <v>3</v>
      </c>
      <c r="Q8" s="49">
        <v>1.5</v>
      </c>
      <c r="R8" s="49">
        <v>2.5</v>
      </c>
      <c r="S8" s="75"/>
    </row>
    <row r="9" spans="1:19" ht="12.75" customHeight="1">
      <c r="A9" s="51">
        <v>4</v>
      </c>
      <c r="B9" s="65" t="s">
        <v>80</v>
      </c>
      <c r="C9" s="65">
        <v>9</v>
      </c>
      <c r="D9" s="112">
        <v>61</v>
      </c>
      <c r="E9" s="78">
        <v>2</v>
      </c>
      <c r="F9" s="78">
        <v>5</v>
      </c>
      <c r="G9" s="78">
        <v>1983</v>
      </c>
      <c r="H9" s="33">
        <v>9.2</v>
      </c>
      <c r="I9" s="33">
        <v>8.9</v>
      </c>
      <c r="J9" s="33">
        <v>9.45</v>
      </c>
      <c r="K9" s="33">
        <v>9.7</v>
      </c>
      <c r="L9" s="33">
        <v>9.35</v>
      </c>
      <c r="M9" s="33">
        <f t="shared" si="0"/>
        <v>46.6</v>
      </c>
      <c r="N9" s="49">
        <v>4</v>
      </c>
      <c r="O9" s="100">
        <v>6.5</v>
      </c>
      <c r="P9" s="49">
        <v>5</v>
      </c>
      <c r="Q9" s="49">
        <v>1.5</v>
      </c>
      <c r="R9" s="49">
        <v>2.5</v>
      </c>
      <c r="S9" s="75"/>
    </row>
    <row r="10" spans="1:19" ht="12.75" customHeight="1">
      <c r="A10" s="51">
        <v>5</v>
      </c>
      <c r="B10" s="65" t="s">
        <v>116</v>
      </c>
      <c r="C10" s="65">
        <v>3</v>
      </c>
      <c r="D10" s="112">
        <v>58</v>
      </c>
      <c r="E10" s="78">
        <v>2</v>
      </c>
      <c r="F10" s="78">
        <v>5</v>
      </c>
      <c r="G10" s="78">
        <v>1970</v>
      </c>
      <c r="H10" s="33">
        <v>9</v>
      </c>
      <c r="I10" s="33">
        <v>9.45</v>
      </c>
      <c r="J10" s="33">
        <v>9.4</v>
      </c>
      <c r="K10" s="33">
        <v>9.05</v>
      </c>
      <c r="L10" s="33">
        <v>9.15</v>
      </c>
      <c r="M10" s="33">
        <f>SUM(H10:L10)</f>
        <v>46.050000000000004</v>
      </c>
      <c r="N10" s="49">
        <v>7.5</v>
      </c>
      <c r="O10" s="100">
        <v>2</v>
      </c>
      <c r="P10" s="49">
        <v>6</v>
      </c>
      <c r="Q10" s="49">
        <v>8.5</v>
      </c>
      <c r="R10" s="49">
        <v>5</v>
      </c>
      <c r="S10" s="75"/>
    </row>
    <row r="11" spans="1:19" ht="12.75" customHeight="1">
      <c r="A11" s="51">
        <v>6</v>
      </c>
      <c r="B11" s="65" t="s">
        <v>121</v>
      </c>
      <c r="C11" s="65">
        <v>9</v>
      </c>
      <c r="D11" s="112">
        <v>60</v>
      </c>
      <c r="E11" s="78">
        <v>2</v>
      </c>
      <c r="F11" s="78">
        <v>5</v>
      </c>
      <c r="G11" s="78">
        <v>1975</v>
      </c>
      <c r="H11" s="33">
        <v>9.25</v>
      </c>
      <c r="I11" s="33">
        <v>8.55</v>
      </c>
      <c r="J11" s="33">
        <v>9.65</v>
      </c>
      <c r="K11" s="33">
        <v>9.4</v>
      </c>
      <c r="L11" s="33">
        <v>8.8</v>
      </c>
      <c r="M11" s="33">
        <f t="shared" si="0"/>
        <v>45.650000000000006</v>
      </c>
      <c r="N11" s="49">
        <v>3</v>
      </c>
      <c r="O11" s="100">
        <v>9</v>
      </c>
      <c r="P11" s="49">
        <v>2</v>
      </c>
      <c r="Q11" s="49">
        <v>7</v>
      </c>
      <c r="R11" s="49">
        <v>8.5</v>
      </c>
      <c r="S11" s="75"/>
    </row>
    <row r="12" spans="1:19" ht="12.75" customHeight="1">
      <c r="A12" s="51">
        <v>7</v>
      </c>
      <c r="B12" s="65" t="s">
        <v>21</v>
      </c>
      <c r="C12" s="65">
        <v>32</v>
      </c>
      <c r="D12" s="112">
        <v>69</v>
      </c>
      <c r="E12" s="78">
        <v>2</v>
      </c>
      <c r="F12" s="78">
        <v>4</v>
      </c>
      <c r="G12" s="78">
        <v>1983</v>
      </c>
      <c r="H12" s="33">
        <v>9.05</v>
      </c>
      <c r="I12" s="33">
        <v>8.9</v>
      </c>
      <c r="J12" s="33">
        <v>9</v>
      </c>
      <c r="K12" s="33">
        <v>9.6</v>
      </c>
      <c r="L12" s="33">
        <v>8.95</v>
      </c>
      <c r="M12" s="33">
        <f t="shared" si="0"/>
        <v>45.5</v>
      </c>
      <c r="N12" s="49">
        <v>6</v>
      </c>
      <c r="O12" s="100">
        <v>6.5</v>
      </c>
      <c r="P12" s="49">
        <v>7</v>
      </c>
      <c r="Q12" s="49">
        <v>4.5</v>
      </c>
      <c r="R12" s="49">
        <v>6.5</v>
      </c>
      <c r="S12" s="75"/>
    </row>
    <row r="13" spans="1:19" ht="12.75" customHeight="1">
      <c r="A13" s="51">
        <v>8</v>
      </c>
      <c r="B13" s="65" t="s">
        <v>79</v>
      </c>
      <c r="C13" s="65">
        <v>1</v>
      </c>
      <c r="D13" s="112">
        <v>56</v>
      </c>
      <c r="E13" s="24">
        <v>2</v>
      </c>
      <c r="F13" s="24">
        <v>3</v>
      </c>
      <c r="G13" s="78">
        <v>1983</v>
      </c>
      <c r="H13" s="99">
        <v>9</v>
      </c>
      <c r="I13" s="99">
        <v>8.85</v>
      </c>
      <c r="J13" s="99">
        <v>8.95</v>
      </c>
      <c r="K13" s="99">
        <v>9.45</v>
      </c>
      <c r="L13" s="103">
        <v>8.95</v>
      </c>
      <c r="M13" s="73">
        <f>SUM(H13:L13)</f>
        <v>45.2</v>
      </c>
      <c r="N13" s="49">
        <v>7.5</v>
      </c>
      <c r="O13" s="100">
        <v>8</v>
      </c>
      <c r="P13" s="49">
        <v>8</v>
      </c>
      <c r="Q13" s="49">
        <v>6</v>
      </c>
      <c r="R13" s="49">
        <v>6.5</v>
      </c>
      <c r="S13" s="75"/>
    </row>
    <row r="14" spans="1:18" ht="12.75" customHeight="1">
      <c r="A14" s="51">
        <v>9</v>
      </c>
      <c r="B14" s="111" t="s">
        <v>20</v>
      </c>
      <c r="C14" s="65">
        <v>11</v>
      </c>
      <c r="D14" s="112">
        <v>63</v>
      </c>
      <c r="E14" s="78">
        <v>2</v>
      </c>
      <c r="F14" s="78">
        <v>4</v>
      </c>
      <c r="G14" s="78">
        <v>1983</v>
      </c>
      <c r="H14" s="33">
        <v>8.5</v>
      </c>
      <c r="I14" s="33">
        <v>9</v>
      </c>
      <c r="J14" s="33">
        <v>8.7</v>
      </c>
      <c r="K14" s="33">
        <v>9.05</v>
      </c>
      <c r="L14" s="33">
        <v>8.8</v>
      </c>
      <c r="M14" s="33">
        <f>SUM(H14:L14)</f>
        <v>44.05</v>
      </c>
      <c r="N14" s="49">
        <v>10</v>
      </c>
      <c r="O14" s="100">
        <v>4.5</v>
      </c>
      <c r="P14" s="49">
        <v>9</v>
      </c>
      <c r="Q14" s="49">
        <v>8.5</v>
      </c>
      <c r="R14" s="49">
        <v>8.5</v>
      </c>
    </row>
    <row r="15" spans="1:18" ht="12.75" customHeight="1">
      <c r="A15" s="51">
        <v>10</v>
      </c>
      <c r="B15" s="65" t="s">
        <v>124</v>
      </c>
      <c r="C15" s="65">
        <v>28</v>
      </c>
      <c r="D15" s="112">
        <v>67</v>
      </c>
      <c r="E15" s="78">
        <v>2</v>
      </c>
      <c r="F15" s="78">
        <v>4</v>
      </c>
      <c r="G15" s="78">
        <v>1954</v>
      </c>
      <c r="H15" s="33">
        <v>8.3</v>
      </c>
      <c r="I15" s="33">
        <v>8.4</v>
      </c>
      <c r="J15" s="33">
        <v>7.4</v>
      </c>
      <c r="K15" s="33">
        <v>8.55</v>
      </c>
      <c r="L15" s="33">
        <v>8.7</v>
      </c>
      <c r="M15" s="33">
        <f t="shared" si="0"/>
        <v>41.35000000000001</v>
      </c>
      <c r="N15" s="51">
        <v>11</v>
      </c>
      <c r="O15" s="100">
        <v>10</v>
      </c>
      <c r="P15" s="51">
        <v>11</v>
      </c>
      <c r="Q15" s="49">
        <v>10</v>
      </c>
      <c r="R15" s="49">
        <v>10</v>
      </c>
    </row>
    <row r="16" spans="1:18" ht="12.75" customHeight="1">
      <c r="A16" s="51">
        <v>11</v>
      </c>
      <c r="B16" s="65" t="s">
        <v>123</v>
      </c>
      <c r="C16" s="65">
        <v>16</v>
      </c>
      <c r="D16" s="112">
        <v>64</v>
      </c>
      <c r="E16" s="78">
        <v>2</v>
      </c>
      <c r="F16" s="78">
        <v>5</v>
      </c>
      <c r="G16" s="78">
        <v>1983</v>
      </c>
      <c r="H16" s="33">
        <v>8.85</v>
      </c>
      <c r="I16" s="33">
        <v>7.75</v>
      </c>
      <c r="J16" s="33">
        <v>7.4</v>
      </c>
      <c r="K16" s="33">
        <v>8.5</v>
      </c>
      <c r="L16" s="33">
        <v>8.45</v>
      </c>
      <c r="M16" s="33">
        <f>SUM(H16:L16)</f>
        <v>40.95</v>
      </c>
      <c r="N16" s="49">
        <v>9</v>
      </c>
      <c r="O16" s="51">
        <v>11</v>
      </c>
      <c r="P16" s="49">
        <v>10</v>
      </c>
      <c r="Q16" s="51">
        <v>11</v>
      </c>
      <c r="R16" s="51">
        <v>11</v>
      </c>
    </row>
    <row r="17" spans="1:15" ht="12.75" customHeight="1">
      <c r="A17" s="76"/>
      <c r="B17" s="76"/>
      <c r="C17" s="76"/>
      <c r="D17" s="76"/>
      <c r="E17" s="76"/>
      <c r="F17" s="77"/>
      <c r="H17" s="50"/>
      <c r="I17" s="50"/>
      <c r="J17" s="50"/>
      <c r="K17" s="50"/>
      <c r="L17" s="50"/>
      <c r="M17" s="50"/>
      <c r="N17" s="76"/>
      <c r="O17" s="77"/>
    </row>
    <row r="18" spans="1:15" ht="12.75" customHeight="1">
      <c r="A18" s="76"/>
      <c r="B18" s="76"/>
      <c r="C18" s="76"/>
      <c r="D18" s="76"/>
      <c r="E18" s="76"/>
      <c r="F18" s="77"/>
      <c r="H18" s="50"/>
      <c r="I18" s="50"/>
      <c r="J18" s="50"/>
      <c r="K18" s="50"/>
      <c r="L18" s="50"/>
      <c r="M18" s="50"/>
      <c r="N18" s="76"/>
      <c r="O18" s="77"/>
    </row>
    <row r="19" spans="1:15" ht="12.75" customHeight="1">
      <c r="A19" s="76"/>
      <c r="B19" s="76"/>
      <c r="C19" s="76"/>
      <c r="D19" s="76"/>
      <c r="E19" s="76"/>
      <c r="F19" s="77"/>
      <c r="H19" s="76"/>
      <c r="I19" s="76"/>
      <c r="J19" s="76"/>
      <c r="K19" s="76"/>
      <c r="L19" s="76"/>
      <c r="M19" s="76"/>
      <c r="N19" s="76"/>
      <c r="O19" s="77"/>
    </row>
    <row r="20" spans="1:15" ht="12.75" customHeight="1">
      <c r="A20" s="76"/>
      <c r="B20" s="76"/>
      <c r="C20" s="76"/>
      <c r="D20" s="76"/>
      <c r="E20" s="76"/>
      <c r="F20" s="77"/>
      <c r="H20" s="76"/>
      <c r="I20" s="76"/>
      <c r="J20" s="76"/>
      <c r="K20" s="76"/>
      <c r="L20" s="76"/>
      <c r="M20" s="76"/>
      <c r="N20" s="76"/>
      <c r="O20" s="77"/>
    </row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</sheetData>
  <printOptions/>
  <pageMargins left="0.39" right="0.23" top="0.984251968503937" bottom="0.984251968503937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21"/>
  <sheetViews>
    <sheetView workbookViewId="0" topLeftCell="A1">
      <selection activeCell="B4" sqref="B4"/>
    </sheetView>
  </sheetViews>
  <sheetFormatPr defaultColWidth="9.00390625" defaultRowHeight="12.75"/>
  <cols>
    <col min="1" max="1" width="10.125" style="66" customWidth="1"/>
    <col min="2" max="2" width="18.75390625" style="66" customWidth="1"/>
    <col min="3" max="3" width="5.00390625" style="66" bestFit="1" customWidth="1"/>
    <col min="4" max="4" width="4.875" style="66" bestFit="1" customWidth="1"/>
    <col min="5" max="5" width="4.375" style="66" bestFit="1" customWidth="1"/>
    <col min="6" max="6" width="3.125" style="66" bestFit="1" customWidth="1"/>
    <col min="7" max="7" width="7.25390625" style="66" bestFit="1" customWidth="1"/>
    <col min="8" max="8" width="8.75390625" style="66" customWidth="1"/>
    <col min="9" max="9" width="9.125" style="66" customWidth="1"/>
    <col min="10" max="10" width="7.25390625" style="66" customWidth="1"/>
    <col min="11" max="11" width="7.125" style="66" customWidth="1"/>
    <col min="12" max="12" width="7.625" style="66" customWidth="1"/>
    <col min="13" max="13" width="9.125" style="66" customWidth="1"/>
    <col min="14" max="14" width="8.75390625" style="66" bestFit="1" customWidth="1"/>
    <col min="15" max="15" width="9.25390625" style="66" bestFit="1" customWidth="1"/>
    <col min="16" max="16" width="8.00390625" style="66" bestFit="1" customWidth="1"/>
    <col min="17" max="17" width="6.375" style="66" bestFit="1" customWidth="1"/>
    <col min="18" max="18" width="7.625" style="66" bestFit="1" customWidth="1"/>
    <col min="19" max="19" width="5.875" style="66" customWidth="1"/>
    <col min="20" max="16384" width="9.125" style="66" customWidth="1"/>
  </cols>
  <sheetData>
    <row r="1" ht="12.75">
      <c r="A1" s="79" t="s">
        <v>120</v>
      </c>
    </row>
    <row r="3" ht="12.75">
      <c r="A3" s="66" t="s">
        <v>13</v>
      </c>
    </row>
    <row r="4" spans="13:18" ht="12.75" customHeight="1">
      <c r="M4" s="68" t="s">
        <v>53</v>
      </c>
      <c r="N4" s="69"/>
      <c r="O4" s="70"/>
      <c r="P4" s="70" t="s">
        <v>57</v>
      </c>
      <c r="Q4" s="70"/>
      <c r="R4" s="71"/>
    </row>
    <row r="5" spans="1:18" ht="12.75" customHeight="1">
      <c r="A5" s="51" t="s">
        <v>56</v>
      </c>
      <c r="B5" s="51" t="s">
        <v>2</v>
      </c>
      <c r="C5" s="54" t="s">
        <v>15</v>
      </c>
      <c r="D5" s="54" t="s">
        <v>71</v>
      </c>
      <c r="E5" s="54" t="s">
        <v>72</v>
      </c>
      <c r="F5" s="55" t="s">
        <v>14</v>
      </c>
      <c r="G5" s="32" t="s">
        <v>73</v>
      </c>
      <c r="H5" s="51" t="s">
        <v>3</v>
      </c>
      <c r="I5" s="51" t="s">
        <v>5</v>
      </c>
      <c r="J5" s="51" t="s">
        <v>6</v>
      </c>
      <c r="K5" s="51" t="s">
        <v>4</v>
      </c>
      <c r="L5" s="56" t="s">
        <v>7</v>
      </c>
      <c r="M5" s="72" t="s">
        <v>58</v>
      </c>
      <c r="N5" s="51" t="s">
        <v>3</v>
      </c>
      <c r="O5" s="51" t="s">
        <v>5</v>
      </c>
      <c r="P5" s="51" t="s">
        <v>6</v>
      </c>
      <c r="Q5" s="51" t="s">
        <v>4</v>
      </c>
      <c r="R5" s="51" t="s">
        <v>7</v>
      </c>
    </row>
    <row r="6" spans="1:19" ht="12.75" customHeight="1">
      <c r="A6" s="49">
        <v>1</v>
      </c>
      <c r="B6" s="65" t="s">
        <v>218</v>
      </c>
      <c r="C6" s="65">
        <v>28</v>
      </c>
      <c r="D6" s="112">
        <v>50</v>
      </c>
      <c r="E6" s="78">
        <v>2</v>
      </c>
      <c r="F6" s="78">
        <v>3</v>
      </c>
      <c r="G6" s="78">
        <v>1986</v>
      </c>
      <c r="H6" s="33">
        <v>9.3</v>
      </c>
      <c r="I6" s="33">
        <v>9.3</v>
      </c>
      <c r="J6" s="33">
        <v>9.3</v>
      </c>
      <c r="K6" s="33">
        <v>9.55</v>
      </c>
      <c r="L6" s="33">
        <v>9.25</v>
      </c>
      <c r="M6" s="73">
        <f>SUM(H6:L6)</f>
        <v>46.7</v>
      </c>
      <c r="N6" s="49">
        <v>1.5</v>
      </c>
      <c r="O6" s="49">
        <v>2</v>
      </c>
      <c r="P6" s="49">
        <v>1</v>
      </c>
      <c r="Q6" s="49">
        <v>2.5</v>
      </c>
      <c r="R6" s="49">
        <v>2</v>
      </c>
      <c r="S6" s="75"/>
    </row>
    <row r="7" spans="1:19" ht="12.75" customHeight="1">
      <c r="A7" s="49">
        <v>2</v>
      </c>
      <c r="B7" s="65" t="s">
        <v>81</v>
      </c>
      <c r="C7" s="65">
        <v>36</v>
      </c>
      <c r="D7" s="112">
        <v>55</v>
      </c>
      <c r="E7" s="78">
        <v>2</v>
      </c>
      <c r="F7" s="78">
        <v>2</v>
      </c>
      <c r="G7" s="78">
        <v>1985</v>
      </c>
      <c r="H7" s="33">
        <v>8.9</v>
      </c>
      <c r="I7" s="33">
        <v>9.55</v>
      </c>
      <c r="J7" s="33">
        <v>9.1</v>
      </c>
      <c r="K7" s="33">
        <v>9.55</v>
      </c>
      <c r="L7" s="33">
        <v>9.4</v>
      </c>
      <c r="M7" s="33">
        <f>SUM(H7:L7)</f>
        <v>46.50000000000001</v>
      </c>
      <c r="N7" s="49">
        <v>4</v>
      </c>
      <c r="O7" s="49">
        <v>1</v>
      </c>
      <c r="P7" s="49">
        <v>3</v>
      </c>
      <c r="Q7" s="49">
        <v>2.5</v>
      </c>
      <c r="R7" s="49">
        <v>1</v>
      </c>
      <c r="S7" s="75"/>
    </row>
    <row r="8" spans="1:19" ht="12.75" customHeight="1">
      <c r="A8" s="49">
        <v>3</v>
      </c>
      <c r="B8" s="65" t="s">
        <v>19</v>
      </c>
      <c r="C8" s="65">
        <v>5</v>
      </c>
      <c r="D8" s="112">
        <v>44</v>
      </c>
      <c r="E8" s="78">
        <v>2</v>
      </c>
      <c r="F8" s="78">
        <v>1</v>
      </c>
      <c r="G8" s="78">
        <v>1984</v>
      </c>
      <c r="H8" s="33">
        <v>9.3</v>
      </c>
      <c r="I8" s="33">
        <v>9.1</v>
      </c>
      <c r="J8" s="33">
        <v>9.15</v>
      </c>
      <c r="K8" s="33">
        <v>9.8</v>
      </c>
      <c r="L8" s="33">
        <v>9.1</v>
      </c>
      <c r="M8" s="33">
        <f aca="true" t="shared" si="0" ref="M8:M16">SUM(H8:L8)</f>
        <v>46.449999999999996</v>
      </c>
      <c r="N8" s="49">
        <v>1.5</v>
      </c>
      <c r="O8" s="49">
        <v>3</v>
      </c>
      <c r="P8" s="49">
        <v>2</v>
      </c>
      <c r="Q8" s="49">
        <v>1</v>
      </c>
      <c r="R8" s="49">
        <v>3</v>
      </c>
      <c r="S8" s="75"/>
    </row>
    <row r="9" spans="1:19" ht="12.75" customHeight="1">
      <c r="A9" s="49">
        <v>4</v>
      </c>
      <c r="B9" s="65" t="s">
        <v>26</v>
      </c>
      <c r="C9" s="65">
        <v>28</v>
      </c>
      <c r="D9" s="112">
        <v>51</v>
      </c>
      <c r="E9" s="78">
        <v>2</v>
      </c>
      <c r="F9" s="78">
        <v>3</v>
      </c>
      <c r="G9" s="78">
        <v>1985</v>
      </c>
      <c r="H9" s="33">
        <v>9.1</v>
      </c>
      <c r="I9" s="33">
        <v>8.95</v>
      </c>
      <c r="J9" s="33">
        <v>8.95</v>
      </c>
      <c r="K9" s="33">
        <v>9.3</v>
      </c>
      <c r="L9" s="33">
        <v>8.9</v>
      </c>
      <c r="M9" s="33">
        <f>SUM(H9:L9)</f>
        <v>45.199999999999996</v>
      </c>
      <c r="N9" s="49">
        <v>3</v>
      </c>
      <c r="O9" s="49">
        <v>5</v>
      </c>
      <c r="P9" s="49">
        <v>6</v>
      </c>
      <c r="Q9" s="49">
        <v>5</v>
      </c>
      <c r="R9" s="49">
        <v>4</v>
      </c>
      <c r="S9" s="75"/>
    </row>
    <row r="10" spans="1:19" ht="12.75" customHeight="1">
      <c r="A10" s="74" t="s">
        <v>225</v>
      </c>
      <c r="B10" s="65" t="s">
        <v>60</v>
      </c>
      <c r="C10" s="65">
        <v>25</v>
      </c>
      <c r="D10" s="112">
        <v>49</v>
      </c>
      <c r="E10" s="78">
        <v>2</v>
      </c>
      <c r="F10" s="78">
        <v>2</v>
      </c>
      <c r="G10" s="78">
        <v>1986</v>
      </c>
      <c r="H10" s="33">
        <v>8.7</v>
      </c>
      <c r="I10" s="33">
        <v>8.6</v>
      </c>
      <c r="J10" s="33">
        <v>9.05</v>
      </c>
      <c r="K10" s="33">
        <v>9.3</v>
      </c>
      <c r="L10" s="33">
        <v>8.2</v>
      </c>
      <c r="M10" s="33">
        <f>SUM(H10:L10)</f>
        <v>43.849999999999994</v>
      </c>
      <c r="N10" s="49">
        <v>5</v>
      </c>
      <c r="O10" s="49">
        <v>6</v>
      </c>
      <c r="P10" s="49">
        <v>4</v>
      </c>
      <c r="Q10" s="49">
        <v>5</v>
      </c>
      <c r="R10" s="49">
        <v>8</v>
      </c>
      <c r="S10" s="75"/>
    </row>
    <row r="11" spans="1:19" ht="12.75" customHeight="1">
      <c r="A11" s="74" t="s">
        <v>225</v>
      </c>
      <c r="B11" s="65" t="s">
        <v>25</v>
      </c>
      <c r="C11" s="65">
        <v>25</v>
      </c>
      <c r="D11" s="112">
        <v>48</v>
      </c>
      <c r="E11" s="78">
        <v>2</v>
      </c>
      <c r="F11" s="78">
        <v>2</v>
      </c>
      <c r="G11" s="78">
        <v>1985</v>
      </c>
      <c r="H11" s="33">
        <v>8.6</v>
      </c>
      <c r="I11" s="33">
        <v>8.4</v>
      </c>
      <c r="J11" s="33">
        <v>8.75</v>
      </c>
      <c r="K11" s="33">
        <v>9.3</v>
      </c>
      <c r="L11" s="33">
        <v>8.8</v>
      </c>
      <c r="M11" s="33">
        <f t="shared" si="0"/>
        <v>43.849999999999994</v>
      </c>
      <c r="N11" s="49">
        <v>7</v>
      </c>
      <c r="O11" s="49">
        <v>8</v>
      </c>
      <c r="P11" s="49">
        <v>7</v>
      </c>
      <c r="Q11" s="49">
        <v>5</v>
      </c>
      <c r="R11" s="49">
        <v>5</v>
      </c>
      <c r="S11" s="75"/>
    </row>
    <row r="12" spans="1:18" ht="12.75" customHeight="1">
      <c r="A12" s="49">
        <v>7</v>
      </c>
      <c r="B12" s="65" t="s">
        <v>215</v>
      </c>
      <c r="C12" s="65">
        <v>2</v>
      </c>
      <c r="D12" s="112">
        <v>42</v>
      </c>
      <c r="E12" s="78">
        <v>2</v>
      </c>
      <c r="F12" s="78">
        <v>1</v>
      </c>
      <c r="G12" s="78">
        <v>1985</v>
      </c>
      <c r="H12" s="33">
        <v>8.3</v>
      </c>
      <c r="I12" s="33">
        <v>9.05</v>
      </c>
      <c r="J12" s="33">
        <v>9</v>
      </c>
      <c r="K12" s="33">
        <v>8.05</v>
      </c>
      <c r="L12" s="33">
        <v>8.6</v>
      </c>
      <c r="M12" s="33">
        <f t="shared" si="0"/>
        <v>43.00000000000001</v>
      </c>
      <c r="N12" s="49">
        <v>10</v>
      </c>
      <c r="O12" s="49">
        <v>4</v>
      </c>
      <c r="P12" s="49">
        <v>5</v>
      </c>
      <c r="Q12" s="49">
        <v>10.5</v>
      </c>
      <c r="R12" s="49">
        <v>6</v>
      </c>
    </row>
    <row r="13" spans="1:18" ht="12.75" customHeight="1">
      <c r="A13" s="49">
        <v>8</v>
      </c>
      <c r="B13" s="65" t="s">
        <v>27</v>
      </c>
      <c r="C13" s="65">
        <v>28</v>
      </c>
      <c r="D13" s="112">
        <v>52</v>
      </c>
      <c r="E13" s="78">
        <v>2</v>
      </c>
      <c r="F13" s="78">
        <v>3</v>
      </c>
      <c r="G13" s="78">
        <v>1985</v>
      </c>
      <c r="H13" s="33">
        <v>8.4</v>
      </c>
      <c r="I13" s="33">
        <v>8.45</v>
      </c>
      <c r="J13" s="33">
        <v>8.65</v>
      </c>
      <c r="K13" s="33">
        <v>8.5</v>
      </c>
      <c r="L13" s="33">
        <v>7.75</v>
      </c>
      <c r="M13" s="33">
        <f>SUM(H13:L13)</f>
        <v>41.75</v>
      </c>
      <c r="N13" s="49">
        <v>9</v>
      </c>
      <c r="O13" s="49">
        <v>7</v>
      </c>
      <c r="P13" s="49">
        <v>8</v>
      </c>
      <c r="Q13" s="49">
        <v>8</v>
      </c>
      <c r="R13" s="49">
        <v>11</v>
      </c>
    </row>
    <row r="14" spans="1:18" ht="12.75" customHeight="1">
      <c r="A14" s="49">
        <v>9</v>
      </c>
      <c r="B14" s="65" t="s">
        <v>216</v>
      </c>
      <c r="C14" s="65">
        <v>23</v>
      </c>
      <c r="D14" s="112">
        <v>46</v>
      </c>
      <c r="E14" s="78">
        <v>2</v>
      </c>
      <c r="F14" s="78">
        <v>1</v>
      </c>
      <c r="G14" s="78">
        <v>1986</v>
      </c>
      <c r="H14" s="33">
        <v>8.45</v>
      </c>
      <c r="I14" s="33">
        <v>8</v>
      </c>
      <c r="J14" s="33">
        <v>7.25</v>
      </c>
      <c r="K14" s="33">
        <v>8.45</v>
      </c>
      <c r="L14" s="33">
        <v>7.9</v>
      </c>
      <c r="M14" s="33">
        <f t="shared" si="0"/>
        <v>40.05</v>
      </c>
      <c r="N14" s="49">
        <v>8</v>
      </c>
      <c r="O14" s="49">
        <v>9</v>
      </c>
      <c r="P14" s="49">
        <v>9</v>
      </c>
      <c r="Q14" s="49">
        <v>9</v>
      </c>
      <c r="R14" s="49">
        <v>9.5</v>
      </c>
    </row>
    <row r="15" spans="1:18" ht="12.75" customHeight="1">
      <c r="A15" s="49">
        <v>10</v>
      </c>
      <c r="B15" s="65" t="s">
        <v>23</v>
      </c>
      <c r="C15" s="65">
        <v>11</v>
      </c>
      <c r="D15" s="112">
        <v>45</v>
      </c>
      <c r="E15" s="78">
        <v>2</v>
      </c>
      <c r="F15" s="78">
        <v>2</v>
      </c>
      <c r="G15" s="78">
        <v>1985</v>
      </c>
      <c r="H15" s="33">
        <v>8.65</v>
      </c>
      <c r="I15" s="33">
        <v>7.05</v>
      </c>
      <c r="J15" s="33">
        <v>6.55</v>
      </c>
      <c r="K15" s="33">
        <v>9</v>
      </c>
      <c r="L15" s="33">
        <v>8.3</v>
      </c>
      <c r="M15" s="33">
        <f t="shared" si="0"/>
        <v>39.55</v>
      </c>
      <c r="N15" s="49">
        <v>6</v>
      </c>
      <c r="O15" s="49">
        <v>11</v>
      </c>
      <c r="P15" s="49">
        <v>10</v>
      </c>
      <c r="Q15" s="49">
        <v>7</v>
      </c>
      <c r="R15" s="49">
        <v>7</v>
      </c>
    </row>
    <row r="16" spans="1:18" ht="12.75" customHeight="1">
      <c r="A16" s="49">
        <v>11</v>
      </c>
      <c r="B16" s="65" t="s">
        <v>217</v>
      </c>
      <c r="C16" s="65">
        <v>23</v>
      </c>
      <c r="D16" s="112">
        <v>47</v>
      </c>
      <c r="E16" s="78">
        <v>2</v>
      </c>
      <c r="F16" s="78">
        <v>1</v>
      </c>
      <c r="G16" s="78">
        <v>1986</v>
      </c>
      <c r="H16" s="33">
        <v>8.25</v>
      </c>
      <c r="I16" s="33">
        <v>7.95</v>
      </c>
      <c r="J16" s="33">
        <v>6.5</v>
      </c>
      <c r="K16" s="33">
        <v>8.05</v>
      </c>
      <c r="L16" s="33">
        <v>7.9</v>
      </c>
      <c r="M16" s="33">
        <f t="shared" si="0"/>
        <v>38.65</v>
      </c>
      <c r="N16" s="49">
        <v>11</v>
      </c>
      <c r="O16" s="49">
        <v>10</v>
      </c>
      <c r="P16" s="49">
        <v>11</v>
      </c>
      <c r="Q16" s="49">
        <v>10.5</v>
      </c>
      <c r="R16" s="49">
        <v>9.5</v>
      </c>
    </row>
    <row r="17" spans="1:18" ht="12.75" customHeight="1">
      <c r="A17" s="115"/>
      <c r="B17" s="113"/>
      <c r="C17" s="113"/>
      <c r="D17" s="113"/>
      <c r="E17" s="114"/>
      <c r="F17" s="114"/>
      <c r="G17" s="113"/>
      <c r="H17" s="50"/>
      <c r="I17" s="50"/>
      <c r="J17" s="50"/>
      <c r="K17" s="50"/>
      <c r="L17" s="50"/>
      <c r="M17" s="50"/>
      <c r="N17" s="80"/>
      <c r="O17" s="80"/>
      <c r="P17" s="80"/>
      <c r="Q17" s="80"/>
      <c r="R17" s="80"/>
    </row>
    <row r="18" spans="1:18" ht="12.75" customHeight="1">
      <c r="A18" s="77"/>
      <c r="B18" s="113"/>
      <c r="C18" s="113"/>
      <c r="D18" s="113"/>
      <c r="E18" s="114"/>
      <c r="F18" s="114"/>
      <c r="G18" s="113"/>
      <c r="H18" s="50"/>
      <c r="I18" s="50"/>
      <c r="J18" s="50"/>
      <c r="K18" s="50"/>
      <c r="L18" s="50"/>
      <c r="M18" s="50"/>
      <c r="N18" s="80"/>
      <c r="O18" s="80"/>
      <c r="P18" s="80"/>
      <c r="Q18" s="80"/>
      <c r="R18" s="80"/>
    </row>
    <row r="19" spans="1:18" ht="12.75" customHeight="1">
      <c r="A19" s="77"/>
      <c r="B19" s="113"/>
      <c r="C19" s="113"/>
      <c r="D19" s="113"/>
      <c r="E19" s="114"/>
      <c r="F19" s="114"/>
      <c r="G19" s="113"/>
      <c r="H19" s="50"/>
      <c r="I19" s="50"/>
      <c r="J19" s="50"/>
      <c r="K19" s="50"/>
      <c r="L19" s="50"/>
      <c r="M19" s="50"/>
      <c r="N19" s="80"/>
      <c r="O19" s="80"/>
      <c r="P19" s="80"/>
      <c r="Q19" s="80"/>
      <c r="R19" s="80"/>
    </row>
    <row r="20" spans="1:18" ht="12.75" customHeight="1">
      <c r="A20" s="115"/>
      <c r="B20" s="113"/>
      <c r="C20" s="113"/>
      <c r="D20" s="113"/>
      <c r="E20" s="114"/>
      <c r="F20" s="114"/>
      <c r="G20" s="113"/>
      <c r="H20" s="50"/>
      <c r="I20" s="50"/>
      <c r="J20" s="50"/>
      <c r="K20" s="50"/>
      <c r="L20" s="50"/>
      <c r="M20" s="50"/>
      <c r="N20" s="80"/>
      <c r="O20" s="80"/>
      <c r="P20" s="80"/>
      <c r="Q20" s="80"/>
      <c r="R20" s="80"/>
    </row>
    <row r="21" spans="1:18" ht="12.75" customHeight="1">
      <c r="A21" s="77"/>
      <c r="B21" s="113"/>
      <c r="C21" s="113"/>
      <c r="D21" s="113"/>
      <c r="E21" s="114"/>
      <c r="F21" s="114"/>
      <c r="G21" s="113"/>
      <c r="H21" s="50"/>
      <c r="I21" s="50"/>
      <c r="J21" s="50"/>
      <c r="K21" s="50"/>
      <c r="L21" s="50"/>
      <c r="M21" s="50"/>
      <c r="N21" s="80"/>
      <c r="O21" s="80"/>
      <c r="P21" s="80"/>
      <c r="Q21" s="80"/>
      <c r="R21" s="80"/>
    </row>
    <row r="22" ht="12.75" customHeight="1"/>
  </sheetData>
  <printOptions horizontalCentered="1"/>
  <pageMargins left="0.23" right="0.3" top="0.74" bottom="0.984251968503937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1"/>
  <sheetViews>
    <sheetView workbookViewId="0" topLeftCell="A1">
      <selection activeCell="B20" sqref="B20"/>
    </sheetView>
  </sheetViews>
  <sheetFormatPr defaultColWidth="9.00390625" defaultRowHeight="12.75"/>
  <cols>
    <col min="1" max="1" width="7.875" style="66" customWidth="1"/>
    <col min="2" max="2" width="27.00390625" style="66" customWidth="1"/>
    <col min="3" max="3" width="5.00390625" style="66" bestFit="1" customWidth="1"/>
    <col min="4" max="4" width="4.875" style="66" bestFit="1" customWidth="1"/>
    <col min="5" max="5" width="4.375" style="66" bestFit="1" customWidth="1"/>
    <col min="6" max="6" width="3.125" style="66" bestFit="1" customWidth="1"/>
    <col min="7" max="7" width="7.25390625" style="66" bestFit="1" customWidth="1"/>
    <col min="8" max="8" width="9.375" style="66" customWidth="1"/>
    <col min="9" max="9" width="6.75390625" style="66" customWidth="1"/>
    <col min="10" max="10" width="7.625" style="66" customWidth="1"/>
    <col min="11" max="11" width="9.125" style="66" customWidth="1"/>
    <col min="12" max="12" width="14.25390625" style="66" customWidth="1"/>
    <col min="13" max="13" width="16.125" style="66" customWidth="1"/>
    <col min="14" max="16384" width="9.125" style="66" customWidth="1"/>
  </cols>
  <sheetData>
    <row r="1" ht="12.75">
      <c r="A1" s="79" t="s">
        <v>220</v>
      </c>
    </row>
    <row r="3" ht="12.75">
      <c r="A3" s="66" t="s">
        <v>13</v>
      </c>
    </row>
    <row r="4" ht="12.75" customHeight="1">
      <c r="I4" s="76"/>
    </row>
    <row r="5" spans="1:13" ht="12.75" customHeight="1">
      <c r="A5" s="51" t="s">
        <v>1</v>
      </c>
      <c r="B5" s="51" t="s">
        <v>2</v>
      </c>
      <c r="C5" s="54" t="s">
        <v>15</v>
      </c>
      <c r="D5" s="24" t="s">
        <v>71</v>
      </c>
      <c r="E5" s="24" t="s">
        <v>72</v>
      </c>
      <c r="F5" s="24" t="s">
        <v>14</v>
      </c>
      <c r="G5" s="24" t="s">
        <v>73</v>
      </c>
      <c r="H5" s="51" t="s">
        <v>9</v>
      </c>
      <c r="I5" s="77"/>
      <c r="J5" s="77"/>
      <c r="K5" s="77"/>
      <c r="L5" s="77"/>
      <c r="M5" s="77"/>
    </row>
    <row r="6" spans="1:13" ht="12.75" customHeight="1">
      <c r="A6" s="51">
        <v>1</v>
      </c>
      <c r="B6" s="65" t="s">
        <v>218</v>
      </c>
      <c r="C6" s="65">
        <v>28</v>
      </c>
      <c r="D6" s="112">
        <v>50</v>
      </c>
      <c r="E6" s="78">
        <v>2</v>
      </c>
      <c r="F6" s="78">
        <v>3</v>
      </c>
      <c r="G6" s="78">
        <v>1986</v>
      </c>
      <c r="H6" s="127">
        <v>5.24</v>
      </c>
      <c r="I6" s="77"/>
      <c r="J6" s="50"/>
      <c r="K6" s="50"/>
      <c r="L6" s="76"/>
      <c r="M6" s="50"/>
    </row>
    <row r="7" spans="1:13" ht="12.75" customHeight="1">
      <c r="A7" s="51">
        <v>2</v>
      </c>
      <c r="B7" s="65" t="s">
        <v>60</v>
      </c>
      <c r="C7" s="65">
        <v>25</v>
      </c>
      <c r="D7" s="112">
        <v>49</v>
      </c>
      <c r="E7" s="78">
        <v>2</v>
      </c>
      <c r="F7" s="78">
        <v>2</v>
      </c>
      <c r="G7" s="78">
        <v>1986</v>
      </c>
      <c r="H7" s="127">
        <v>5.4</v>
      </c>
      <c r="I7" s="77"/>
      <c r="J7" s="50"/>
      <c r="K7" s="50"/>
      <c r="L7" s="76"/>
      <c r="M7" s="50"/>
    </row>
    <row r="8" spans="1:13" ht="12.75" customHeight="1">
      <c r="A8" s="51">
        <v>3</v>
      </c>
      <c r="B8" s="65" t="s">
        <v>81</v>
      </c>
      <c r="C8" s="65">
        <v>36</v>
      </c>
      <c r="D8" s="112">
        <v>55</v>
      </c>
      <c r="E8" s="78">
        <v>2</v>
      </c>
      <c r="F8" s="78">
        <v>2</v>
      </c>
      <c r="G8" s="78">
        <v>1985</v>
      </c>
      <c r="H8" s="127">
        <v>6.03</v>
      </c>
      <c r="I8" s="77"/>
      <c r="J8" s="50"/>
      <c r="K8" s="50"/>
      <c r="L8" s="76"/>
      <c r="M8" s="50"/>
    </row>
    <row r="9" spans="1:13" ht="12.75" customHeight="1">
      <c r="A9" s="51">
        <v>4</v>
      </c>
      <c r="B9" s="65" t="s">
        <v>215</v>
      </c>
      <c r="C9" s="65">
        <v>2</v>
      </c>
      <c r="D9" s="112">
        <v>42</v>
      </c>
      <c r="E9" s="78">
        <v>2</v>
      </c>
      <c r="F9" s="78">
        <v>1</v>
      </c>
      <c r="G9" s="78">
        <v>1985</v>
      </c>
      <c r="H9" s="127">
        <v>6.1</v>
      </c>
      <c r="I9" s="77"/>
      <c r="J9" s="50"/>
      <c r="K9" s="50"/>
      <c r="L9" s="76"/>
      <c r="M9" s="50"/>
    </row>
    <row r="10" spans="1:13" ht="12.75" customHeight="1">
      <c r="A10" s="51">
        <v>5</v>
      </c>
      <c r="B10" s="65" t="s">
        <v>25</v>
      </c>
      <c r="C10" s="65">
        <v>25</v>
      </c>
      <c r="D10" s="112">
        <v>48</v>
      </c>
      <c r="E10" s="78">
        <v>2</v>
      </c>
      <c r="F10" s="78">
        <v>2</v>
      </c>
      <c r="G10" s="78">
        <v>1985</v>
      </c>
      <c r="H10" s="127">
        <v>6.4</v>
      </c>
      <c r="I10" s="77"/>
      <c r="J10" s="50"/>
      <c r="K10" s="50"/>
      <c r="L10" s="76"/>
      <c r="M10" s="50"/>
    </row>
    <row r="11" spans="1:13" ht="12.75" customHeight="1">
      <c r="A11" s="51">
        <v>6</v>
      </c>
      <c r="B11" s="65" t="s">
        <v>26</v>
      </c>
      <c r="C11" s="65">
        <v>28</v>
      </c>
      <c r="D11" s="112">
        <v>51</v>
      </c>
      <c r="E11" s="78">
        <v>2</v>
      </c>
      <c r="F11" s="78">
        <v>3</v>
      </c>
      <c r="G11" s="78">
        <v>1985</v>
      </c>
      <c r="H11" s="127">
        <v>6.45</v>
      </c>
      <c r="I11" s="77"/>
      <c r="J11" s="50"/>
      <c r="K11" s="50"/>
      <c r="L11" s="76"/>
      <c r="M11" s="50"/>
    </row>
    <row r="12" spans="1:13" ht="12.75" customHeight="1">
      <c r="A12" s="51">
        <v>7</v>
      </c>
      <c r="B12" s="65" t="s">
        <v>19</v>
      </c>
      <c r="C12" s="65">
        <v>5</v>
      </c>
      <c r="D12" s="112">
        <v>44</v>
      </c>
      <c r="E12" s="78">
        <v>2</v>
      </c>
      <c r="F12" s="78">
        <v>1</v>
      </c>
      <c r="G12" s="78">
        <v>1984</v>
      </c>
      <c r="H12" s="127">
        <v>7.05</v>
      </c>
      <c r="I12" s="77"/>
      <c r="J12" s="50"/>
      <c r="K12" s="50"/>
      <c r="L12" s="76"/>
      <c r="M12" s="50"/>
    </row>
    <row r="13" spans="1:13" ht="12.75" customHeight="1">
      <c r="A13" s="51">
        <v>8</v>
      </c>
      <c r="B13" s="65" t="s">
        <v>27</v>
      </c>
      <c r="C13" s="65">
        <v>28</v>
      </c>
      <c r="D13" s="112">
        <v>52</v>
      </c>
      <c r="E13" s="78">
        <v>2</v>
      </c>
      <c r="F13" s="78">
        <v>3</v>
      </c>
      <c r="G13" s="78">
        <v>1985</v>
      </c>
      <c r="H13" s="127">
        <v>8.33</v>
      </c>
      <c r="I13" s="77"/>
      <c r="J13" s="50"/>
      <c r="K13" s="50"/>
      <c r="L13" s="76"/>
      <c r="M13" s="50"/>
    </row>
    <row r="14" spans="1:13" ht="12.75" customHeight="1">
      <c r="A14" s="51">
        <v>9</v>
      </c>
      <c r="B14" s="65" t="s">
        <v>23</v>
      </c>
      <c r="C14" s="65">
        <v>11</v>
      </c>
      <c r="D14" s="112">
        <v>45</v>
      </c>
      <c r="E14" s="78">
        <v>2</v>
      </c>
      <c r="F14" s="78">
        <v>2</v>
      </c>
      <c r="G14" s="78">
        <v>1985</v>
      </c>
      <c r="H14" s="127">
        <v>9.25</v>
      </c>
      <c r="I14" s="77"/>
      <c r="J14" s="50"/>
      <c r="K14" s="50"/>
      <c r="L14" s="76"/>
      <c r="M14" s="50"/>
    </row>
    <row r="15" spans="1:13" ht="12.75" customHeight="1">
      <c r="A15" s="51">
        <v>10</v>
      </c>
      <c r="B15" s="65" t="s">
        <v>216</v>
      </c>
      <c r="C15" s="65">
        <v>23</v>
      </c>
      <c r="D15" s="112">
        <v>46</v>
      </c>
      <c r="E15" s="78">
        <v>2</v>
      </c>
      <c r="F15" s="78">
        <v>1</v>
      </c>
      <c r="G15" s="78">
        <v>1986</v>
      </c>
      <c r="H15" s="127">
        <v>10.21</v>
      </c>
      <c r="I15" s="77"/>
      <c r="J15" s="50"/>
      <c r="K15" s="50"/>
      <c r="L15" s="76"/>
      <c r="M15" s="50"/>
    </row>
    <row r="16" spans="1:13" ht="12.75" customHeight="1">
      <c r="A16" s="51">
        <v>11</v>
      </c>
      <c r="B16" s="65" t="s">
        <v>217</v>
      </c>
      <c r="C16" s="65">
        <v>23</v>
      </c>
      <c r="D16" s="112">
        <v>47</v>
      </c>
      <c r="E16" s="78">
        <v>2</v>
      </c>
      <c r="F16" s="78">
        <v>1</v>
      </c>
      <c r="G16" s="78">
        <v>1986</v>
      </c>
      <c r="H16" s="127">
        <v>10.85</v>
      </c>
      <c r="I16" s="77"/>
      <c r="J16" s="50"/>
      <c r="K16" s="50"/>
      <c r="L16" s="76"/>
      <c r="M16" s="50"/>
    </row>
    <row r="17" spans="1:13" ht="12.75" customHeight="1">
      <c r="A17" s="77"/>
      <c r="B17" s="113"/>
      <c r="C17" s="113"/>
      <c r="D17" s="113"/>
      <c r="E17" s="114"/>
      <c r="F17" s="114"/>
      <c r="G17" s="113"/>
      <c r="H17" s="50"/>
      <c r="I17" s="77"/>
      <c r="J17" s="50"/>
      <c r="K17" s="50"/>
      <c r="L17" s="76"/>
      <c r="M17" s="50"/>
    </row>
    <row r="18" spans="1:13" ht="12.75" customHeight="1">
      <c r="A18" s="77"/>
      <c r="B18" s="113"/>
      <c r="C18" s="113"/>
      <c r="D18" s="113"/>
      <c r="E18" s="114"/>
      <c r="F18" s="114"/>
      <c r="G18" s="113"/>
      <c r="H18" s="50"/>
      <c r="I18" s="77"/>
      <c r="J18" s="50"/>
      <c r="K18" s="50"/>
      <c r="L18" s="76"/>
      <c r="M18" s="50"/>
    </row>
    <row r="19" spans="1:13" ht="12.75" customHeight="1">
      <c r="A19" s="77"/>
      <c r="B19" s="113"/>
      <c r="C19" s="113"/>
      <c r="D19" s="113"/>
      <c r="E19" s="114"/>
      <c r="F19" s="114"/>
      <c r="G19" s="113"/>
      <c r="H19" s="50"/>
      <c r="I19" s="77"/>
      <c r="J19" s="50"/>
      <c r="K19" s="50"/>
      <c r="L19" s="76"/>
      <c r="M19" s="50"/>
    </row>
    <row r="20" spans="1:13" ht="12.75" customHeight="1">
      <c r="A20" s="77"/>
      <c r="B20" s="113"/>
      <c r="C20" s="113"/>
      <c r="D20" s="113"/>
      <c r="E20" s="114"/>
      <c r="F20" s="114"/>
      <c r="G20" s="113"/>
      <c r="H20" s="50"/>
      <c r="I20" s="77"/>
      <c r="J20" s="50"/>
      <c r="K20" s="50"/>
      <c r="L20" s="76"/>
      <c r="M20" s="50"/>
    </row>
    <row r="21" spans="1:9" ht="12.75" customHeight="1">
      <c r="A21" s="77"/>
      <c r="B21" s="113"/>
      <c r="C21" s="113"/>
      <c r="D21" s="113"/>
      <c r="E21" s="114"/>
      <c r="F21" s="114"/>
      <c r="G21" s="113"/>
      <c r="H21" s="50"/>
      <c r="I21" s="77"/>
    </row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</sheetData>
  <printOptions horizontalCentered="1"/>
  <pageMargins left="0.551181102362204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workbookViewId="0" topLeftCell="A1">
      <selection activeCell="D21" sqref="D21"/>
    </sheetView>
  </sheetViews>
  <sheetFormatPr defaultColWidth="9.00390625" defaultRowHeight="12.75"/>
  <cols>
    <col min="1" max="1" width="6.25390625" style="260" customWidth="1"/>
    <col min="2" max="2" width="5.625" style="260" customWidth="1"/>
    <col min="3" max="3" width="5.875" style="261" customWidth="1"/>
    <col min="4" max="4" width="17.625" style="260" customWidth="1"/>
    <col min="5" max="5" width="7.625" style="260" customWidth="1"/>
    <col min="6" max="6" width="18.125" style="260" customWidth="1"/>
    <col min="7" max="7" width="9.75390625" style="261" customWidth="1"/>
    <col min="8" max="8" width="9.00390625" style="261" customWidth="1"/>
    <col min="9" max="9" width="11.00390625" style="261" customWidth="1"/>
    <col min="10" max="10" width="9.75390625" style="261" customWidth="1"/>
    <col min="11" max="11" width="8.625" style="261" customWidth="1"/>
    <col min="12" max="12" width="11.00390625" style="261" customWidth="1"/>
    <col min="13" max="13" width="7.875" style="261" customWidth="1"/>
    <col min="14" max="16384" width="9.125" style="260" customWidth="1"/>
  </cols>
  <sheetData>
    <row r="1" spans="1:13" ht="12.75">
      <c r="A1" s="259" t="s">
        <v>242</v>
      </c>
      <c r="B1" s="259"/>
      <c r="C1" s="259"/>
      <c r="G1" s="260" t="s">
        <v>335</v>
      </c>
      <c r="I1" s="262"/>
      <c r="J1" s="262"/>
      <c r="K1" s="262"/>
      <c r="L1" s="262"/>
      <c r="M1" s="262"/>
    </row>
    <row r="2" spans="1:13" ht="12.75">
      <c r="A2" s="259" t="s">
        <v>336</v>
      </c>
      <c r="B2" s="259"/>
      <c r="C2" s="260"/>
      <c r="G2" s="263">
        <v>37416</v>
      </c>
      <c r="I2" s="262"/>
      <c r="J2" s="262"/>
      <c r="K2" s="264"/>
      <c r="L2" s="262"/>
      <c r="M2" s="262"/>
    </row>
    <row r="3" spans="9:13" ht="12.75">
      <c r="I3" s="262"/>
      <c r="J3" s="262"/>
      <c r="K3" s="262"/>
      <c r="L3" s="262"/>
      <c r="M3" s="262"/>
    </row>
    <row r="4" spans="1:13" ht="13.5" thickBot="1">
      <c r="A4" s="260" t="s">
        <v>282</v>
      </c>
      <c r="I4" s="262"/>
      <c r="J4" s="262"/>
      <c r="K4" s="262"/>
      <c r="L4" s="262"/>
      <c r="M4" s="262"/>
    </row>
    <row r="5" spans="1:13" ht="12.75">
      <c r="A5" s="265" t="s">
        <v>37</v>
      </c>
      <c r="B5" s="266" t="s">
        <v>245</v>
      </c>
      <c r="C5" s="268" t="s">
        <v>15</v>
      </c>
      <c r="D5" s="266" t="s">
        <v>54</v>
      </c>
      <c r="E5" s="266" t="s">
        <v>246</v>
      </c>
      <c r="F5" s="268" t="s">
        <v>247</v>
      </c>
      <c r="G5" s="371" t="s">
        <v>337</v>
      </c>
      <c r="H5" s="372"/>
      <c r="I5" s="262"/>
      <c r="J5" s="262"/>
      <c r="K5" s="262"/>
      <c r="L5" s="262"/>
      <c r="M5" s="262"/>
    </row>
    <row r="6" spans="1:13" ht="13.5" thickBot="1">
      <c r="A6" s="158" t="s">
        <v>38</v>
      </c>
      <c r="B6" s="269"/>
      <c r="C6" s="318"/>
      <c r="D6" s="269"/>
      <c r="E6" s="269"/>
      <c r="F6" s="318"/>
      <c r="G6" s="271" t="s">
        <v>65</v>
      </c>
      <c r="H6" s="272" t="s">
        <v>37</v>
      </c>
      <c r="I6" s="262"/>
      <c r="J6" s="262"/>
      <c r="K6" s="262"/>
      <c r="L6" s="262"/>
      <c r="M6" s="262"/>
    </row>
    <row r="7" spans="1:13" ht="12.75">
      <c r="A7" s="319">
        <v>1</v>
      </c>
      <c r="B7" s="320">
        <v>50</v>
      </c>
      <c r="C7" s="275">
        <v>28</v>
      </c>
      <c r="D7" s="276" t="s">
        <v>218</v>
      </c>
      <c r="E7" s="275">
        <v>1986</v>
      </c>
      <c r="F7" s="321" t="s">
        <v>279</v>
      </c>
      <c r="G7" s="277">
        <v>0.000869212962962963</v>
      </c>
      <c r="H7" s="278">
        <v>1</v>
      </c>
      <c r="I7" s="262"/>
      <c r="J7" s="262"/>
      <c r="K7" s="262"/>
      <c r="L7" s="262"/>
      <c r="M7" s="262"/>
    </row>
    <row r="8" spans="1:13" ht="12.75">
      <c r="A8" s="322">
        <v>2</v>
      </c>
      <c r="B8" s="274">
        <v>44</v>
      </c>
      <c r="C8" s="280">
        <v>5</v>
      </c>
      <c r="D8" s="284" t="s">
        <v>19</v>
      </c>
      <c r="E8" s="280">
        <v>1984</v>
      </c>
      <c r="F8" s="284" t="s">
        <v>270</v>
      </c>
      <c r="G8" s="282">
        <v>0.00096875</v>
      </c>
      <c r="H8" s="283">
        <v>2</v>
      </c>
      <c r="I8" s="262"/>
      <c r="J8" s="262"/>
      <c r="K8" s="262"/>
      <c r="L8" s="262"/>
      <c r="M8" s="262"/>
    </row>
    <row r="9" spans="1:13" ht="12.75">
      <c r="A9" s="322">
        <v>3</v>
      </c>
      <c r="B9" s="274">
        <v>51</v>
      </c>
      <c r="C9" s="280">
        <v>28</v>
      </c>
      <c r="D9" s="284" t="s">
        <v>26</v>
      </c>
      <c r="E9" s="280">
        <v>1985</v>
      </c>
      <c r="F9" s="281" t="s">
        <v>278</v>
      </c>
      <c r="G9" s="282">
        <v>0.0009791666666666668</v>
      </c>
      <c r="H9" s="283">
        <v>3</v>
      </c>
      <c r="I9" s="262"/>
      <c r="J9" s="262"/>
      <c r="K9" s="262"/>
      <c r="L9" s="262"/>
      <c r="M9" s="262"/>
    </row>
    <row r="10" spans="1:13" ht="12.75">
      <c r="A10" s="322">
        <v>4</v>
      </c>
      <c r="B10" s="274">
        <v>45</v>
      </c>
      <c r="C10" s="280">
        <v>11</v>
      </c>
      <c r="D10" s="284" t="s">
        <v>23</v>
      </c>
      <c r="E10" s="280">
        <v>1985</v>
      </c>
      <c r="F10" s="284" t="s">
        <v>261</v>
      </c>
      <c r="G10" s="282">
        <v>0.0010023148148148148</v>
      </c>
      <c r="H10" s="283">
        <v>4</v>
      </c>
      <c r="I10" s="262"/>
      <c r="J10" s="262"/>
      <c r="K10" s="262"/>
      <c r="L10" s="262"/>
      <c r="M10" s="262"/>
    </row>
    <row r="11" spans="1:13" ht="12.75">
      <c r="A11" s="322">
        <v>5</v>
      </c>
      <c r="B11" s="274">
        <v>48</v>
      </c>
      <c r="C11" s="280">
        <v>25</v>
      </c>
      <c r="D11" s="284" t="s">
        <v>25</v>
      </c>
      <c r="E11" s="280">
        <v>1985</v>
      </c>
      <c r="F11" s="284" t="s">
        <v>277</v>
      </c>
      <c r="G11" s="282">
        <v>0.0010358796296296297</v>
      </c>
      <c r="H11" s="283">
        <v>5</v>
      </c>
      <c r="I11" s="262"/>
      <c r="J11" s="262"/>
      <c r="K11" s="262"/>
      <c r="L11" s="262"/>
      <c r="M11" s="262"/>
    </row>
    <row r="12" spans="1:13" ht="12.75">
      <c r="A12" s="322">
        <v>6</v>
      </c>
      <c r="B12" s="274">
        <v>52</v>
      </c>
      <c r="C12" s="280">
        <v>28</v>
      </c>
      <c r="D12" s="284" t="s">
        <v>27</v>
      </c>
      <c r="E12" s="280">
        <v>1985</v>
      </c>
      <c r="F12" s="281" t="s">
        <v>278</v>
      </c>
      <c r="G12" s="282">
        <v>0.001113425925925926</v>
      </c>
      <c r="H12" s="283">
        <v>6</v>
      </c>
      <c r="I12" s="262"/>
      <c r="J12" s="262"/>
      <c r="K12" s="262"/>
      <c r="L12" s="262"/>
      <c r="M12" s="262"/>
    </row>
    <row r="13" spans="1:13" ht="12.75">
      <c r="A13" s="322">
        <v>7</v>
      </c>
      <c r="B13" s="274">
        <v>49</v>
      </c>
      <c r="C13" s="280">
        <v>25</v>
      </c>
      <c r="D13" s="284" t="s">
        <v>60</v>
      </c>
      <c r="E13" s="280">
        <v>1986</v>
      </c>
      <c r="F13" s="281" t="s">
        <v>271</v>
      </c>
      <c r="G13" s="282">
        <v>0.0011967592592592592</v>
      </c>
      <c r="H13" s="283">
        <v>7</v>
      </c>
      <c r="I13" s="262"/>
      <c r="J13" s="262"/>
      <c r="K13" s="262"/>
      <c r="L13" s="262"/>
      <c r="M13" s="262"/>
    </row>
    <row r="14" spans="1:13" ht="12.75">
      <c r="A14" s="322" t="s">
        <v>236</v>
      </c>
      <c r="B14" s="274">
        <v>55</v>
      </c>
      <c r="C14" s="280">
        <v>36</v>
      </c>
      <c r="D14" s="284" t="s">
        <v>81</v>
      </c>
      <c r="E14" s="280">
        <v>1985</v>
      </c>
      <c r="F14" s="281" t="s">
        <v>249</v>
      </c>
      <c r="G14" s="282">
        <v>0.0013252314814814813</v>
      </c>
      <c r="H14" s="283">
        <v>8</v>
      </c>
      <c r="I14" s="262"/>
      <c r="J14" s="262"/>
      <c r="K14" s="262"/>
      <c r="L14" s="262"/>
      <c r="M14" s="262"/>
    </row>
    <row r="15" spans="1:13" ht="12.75">
      <c r="A15" s="322" t="s">
        <v>240</v>
      </c>
      <c r="B15" s="274">
        <v>42</v>
      </c>
      <c r="C15" s="280">
        <v>2</v>
      </c>
      <c r="D15" s="284" t="s">
        <v>215</v>
      </c>
      <c r="E15" s="280">
        <v>1985</v>
      </c>
      <c r="F15" s="284" t="s">
        <v>255</v>
      </c>
      <c r="G15" s="282">
        <v>0.0014467592592592594</v>
      </c>
      <c r="H15" s="283">
        <v>9</v>
      </c>
      <c r="I15" s="262"/>
      <c r="J15" s="262"/>
      <c r="K15" s="262"/>
      <c r="L15" s="262"/>
      <c r="M15" s="262"/>
    </row>
    <row r="16" spans="1:13" ht="12.75">
      <c r="A16" s="322">
        <v>10</v>
      </c>
      <c r="B16" s="274">
        <v>47</v>
      </c>
      <c r="C16" s="280">
        <v>23</v>
      </c>
      <c r="D16" s="284" t="s">
        <v>217</v>
      </c>
      <c r="E16" s="280">
        <v>1986</v>
      </c>
      <c r="F16" s="284" t="s">
        <v>281</v>
      </c>
      <c r="G16" s="282">
        <v>0.0015000000000000002</v>
      </c>
      <c r="H16" s="283">
        <v>10</v>
      </c>
      <c r="I16" s="262"/>
      <c r="J16" s="262"/>
      <c r="K16" s="262"/>
      <c r="L16" s="262"/>
      <c r="M16" s="262"/>
    </row>
    <row r="17" spans="1:13" ht="13.5" thickBot="1">
      <c r="A17" s="323">
        <v>11</v>
      </c>
      <c r="B17" s="287">
        <v>46</v>
      </c>
      <c r="C17" s="288">
        <v>23</v>
      </c>
      <c r="D17" s="289" t="s">
        <v>216</v>
      </c>
      <c r="E17" s="288">
        <v>1986</v>
      </c>
      <c r="F17" s="289" t="s">
        <v>281</v>
      </c>
      <c r="G17" s="290">
        <v>0.0017037037037037036</v>
      </c>
      <c r="H17" s="291">
        <v>11</v>
      </c>
      <c r="I17" s="262"/>
      <c r="J17" s="262"/>
      <c r="K17" s="262"/>
      <c r="L17" s="262"/>
      <c r="M17" s="262"/>
    </row>
  </sheetData>
  <mergeCells count="1">
    <mergeCell ref="G5:H5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workbookViewId="0" topLeftCell="A1">
      <selection activeCell="D3" sqref="D3"/>
    </sheetView>
  </sheetViews>
  <sheetFormatPr defaultColWidth="9.00390625" defaultRowHeight="12.75"/>
  <cols>
    <col min="1" max="1" width="6.25390625" style="137" customWidth="1"/>
    <col min="2" max="2" width="5.625" style="137" customWidth="1"/>
    <col min="3" max="3" width="5.875" style="138" customWidth="1"/>
    <col min="4" max="4" width="17.625" style="137" customWidth="1"/>
    <col min="5" max="5" width="7.625" style="137" customWidth="1"/>
    <col min="6" max="6" width="18.125" style="137" customWidth="1"/>
    <col min="7" max="7" width="9.75390625" style="138" customWidth="1"/>
    <col min="8" max="8" width="9.00390625" style="138" customWidth="1"/>
    <col min="9" max="9" width="11.00390625" style="138" customWidth="1"/>
    <col min="10" max="10" width="9.75390625" style="138" customWidth="1"/>
    <col min="11" max="11" width="8.625" style="138" customWidth="1"/>
    <col min="12" max="12" width="11.00390625" style="138" customWidth="1"/>
    <col min="13" max="13" width="7.875" style="138" customWidth="1"/>
    <col min="14" max="16384" width="9.125" style="137" customWidth="1"/>
  </cols>
  <sheetData>
    <row r="1" spans="1:11" ht="12.75">
      <c r="A1" s="136" t="s">
        <v>242</v>
      </c>
      <c r="B1" s="136"/>
      <c r="C1" s="136"/>
      <c r="K1" s="138" t="s">
        <v>243</v>
      </c>
    </row>
    <row r="2" spans="1:11" ht="12.75">
      <c r="A2" s="136" t="s">
        <v>244</v>
      </c>
      <c r="B2" s="136"/>
      <c r="C2" s="137"/>
      <c r="K2" s="178">
        <v>37415</v>
      </c>
    </row>
    <row r="4" ht="13.5" thickBot="1">
      <c r="A4" s="137" t="s">
        <v>282</v>
      </c>
    </row>
    <row r="5" spans="1:13" ht="12.75">
      <c r="A5" s="140" t="s">
        <v>1</v>
      </c>
      <c r="B5" s="141" t="s">
        <v>245</v>
      </c>
      <c r="C5" s="143" t="s">
        <v>15</v>
      </c>
      <c r="D5" s="141" t="s">
        <v>54</v>
      </c>
      <c r="E5" s="141" t="s">
        <v>246</v>
      </c>
      <c r="F5" s="143" t="s">
        <v>247</v>
      </c>
      <c r="G5" s="144" t="s">
        <v>62</v>
      </c>
      <c r="H5" s="144" t="s">
        <v>61</v>
      </c>
      <c r="I5" s="144" t="s">
        <v>63</v>
      </c>
      <c r="J5" s="144" t="s">
        <v>62</v>
      </c>
      <c r="K5" s="144" t="s">
        <v>61</v>
      </c>
      <c r="L5" s="144" t="s">
        <v>63</v>
      </c>
      <c r="M5" s="146" t="s">
        <v>64</v>
      </c>
    </row>
    <row r="6" spans="1:13" ht="13.5" thickBot="1">
      <c r="A6" s="147"/>
      <c r="B6" s="148"/>
      <c r="C6" s="179"/>
      <c r="D6" s="148"/>
      <c r="E6" s="148"/>
      <c r="F6" s="179"/>
      <c r="G6" s="150" t="s">
        <v>65</v>
      </c>
      <c r="H6" s="150" t="s">
        <v>66</v>
      </c>
      <c r="I6" s="150" t="s">
        <v>67</v>
      </c>
      <c r="J6" s="150" t="s">
        <v>42</v>
      </c>
      <c r="K6" s="150" t="s">
        <v>42</v>
      </c>
      <c r="L6" s="150" t="s">
        <v>42</v>
      </c>
      <c r="M6" s="151" t="s">
        <v>42</v>
      </c>
    </row>
    <row r="7" spans="1:13" ht="12.75">
      <c r="A7" s="180">
        <v>1</v>
      </c>
      <c r="B7" s="153">
        <v>48</v>
      </c>
      <c r="C7" s="154">
        <v>25</v>
      </c>
      <c r="D7" s="155" t="s">
        <v>25</v>
      </c>
      <c r="E7" s="154">
        <v>1985</v>
      </c>
      <c r="F7" s="155" t="s">
        <v>277</v>
      </c>
      <c r="G7" s="156">
        <v>11.4</v>
      </c>
      <c r="H7" s="159">
        <v>11.13</v>
      </c>
      <c r="I7" s="159">
        <v>588</v>
      </c>
      <c r="J7" s="159">
        <f aca="true" t="shared" si="0" ref="J7:J17">IF(G7&lt;16.4,TRUNC(25.4374*(17.76-G7)^1.81),IF(G7&lt;17.9,ROUND(-1.5055*G7^3+87.1727*G7^2-1681.3*G7+10812.6,0),IF(G7&lt;19.9,ROUND(0.1028*G7^3-2.7549*G7^2-12.8236*G7+536.913,0),IF(G7&lt;19.95,1,0))))</f>
        <v>723</v>
      </c>
      <c r="K7" s="159">
        <f aca="true" t="shared" si="1" ref="K7:K17">TRUNC(51.39*(H7-1.5)^1.05)</f>
        <v>554</v>
      </c>
      <c r="L7" s="159">
        <f aca="true" t="shared" si="2" ref="L7:L17">IF(I7&lt;170,0,IF(I7&lt;275.01,ROUND(15.4333/10^6*I7^3-76.1591/10^4*I7^2+142.067/10^2*I7-96.0692,0),TRUNC(0.14354*(I7-220)^1.4)))</f>
        <v>561</v>
      </c>
      <c r="M7" s="160">
        <f aca="true" t="shared" si="3" ref="M7:M17">+J7+K7+L7</f>
        <v>1838</v>
      </c>
    </row>
    <row r="8" spans="1:13" ht="12.75">
      <c r="A8" s="181">
        <v>2</v>
      </c>
      <c r="B8" s="162">
        <v>51</v>
      </c>
      <c r="C8" s="163">
        <v>28</v>
      </c>
      <c r="D8" s="164" t="s">
        <v>26</v>
      </c>
      <c r="E8" s="163">
        <v>1985</v>
      </c>
      <c r="F8" s="182" t="s">
        <v>278</v>
      </c>
      <c r="G8" s="165">
        <v>11.5</v>
      </c>
      <c r="H8" s="167">
        <v>8.57</v>
      </c>
      <c r="I8" s="167">
        <v>635</v>
      </c>
      <c r="J8" s="167">
        <f t="shared" si="0"/>
        <v>703</v>
      </c>
      <c r="K8" s="167">
        <f t="shared" si="1"/>
        <v>400</v>
      </c>
      <c r="L8" s="167">
        <f t="shared" si="2"/>
        <v>664</v>
      </c>
      <c r="M8" s="168">
        <f t="shared" si="3"/>
        <v>1767</v>
      </c>
    </row>
    <row r="9" spans="1:13" ht="12.75">
      <c r="A9" s="181">
        <v>3</v>
      </c>
      <c r="B9" s="162">
        <v>50</v>
      </c>
      <c r="C9" s="163">
        <v>28</v>
      </c>
      <c r="D9" s="164" t="s">
        <v>218</v>
      </c>
      <c r="E9" s="163">
        <v>1986</v>
      </c>
      <c r="F9" s="182" t="s">
        <v>279</v>
      </c>
      <c r="G9" s="165">
        <v>12.4</v>
      </c>
      <c r="H9" s="167">
        <v>10.76</v>
      </c>
      <c r="I9" s="167">
        <v>555</v>
      </c>
      <c r="J9" s="167">
        <f t="shared" si="0"/>
        <v>531</v>
      </c>
      <c r="K9" s="167">
        <f t="shared" si="1"/>
        <v>531</v>
      </c>
      <c r="L9" s="167">
        <f t="shared" si="2"/>
        <v>492</v>
      </c>
      <c r="M9" s="168">
        <f t="shared" si="3"/>
        <v>1554</v>
      </c>
    </row>
    <row r="10" spans="1:13" ht="12.75">
      <c r="A10" s="181">
        <v>4</v>
      </c>
      <c r="B10" s="162">
        <v>55</v>
      </c>
      <c r="C10" s="163">
        <v>36</v>
      </c>
      <c r="D10" s="164" t="s">
        <v>81</v>
      </c>
      <c r="E10" s="163">
        <v>1985</v>
      </c>
      <c r="F10" s="182" t="s">
        <v>249</v>
      </c>
      <c r="G10" s="165">
        <v>12.5</v>
      </c>
      <c r="H10" s="167">
        <v>9.64</v>
      </c>
      <c r="I10" s="167">
        <v>565</v>
      </c>
      <c r="J10" s="167">
        <f t="shared" si="0"/>
        <v>513</v>
      </c>
      <c r="K10" s="167">
        <f t="shared" si="1"/>
        <v>464</v>
      </c>
      <c r="L10" s="167">
        <f t="shared" si="2"/>
        <v>512</v>
      </c>
      <c r="M10" s="168">
        <f t="shared" si="3"/>
        <v>1489</v>
      </c>
    </row>
    <row r="11" spans="1:13" ht="12.75">
      <c r="A11" s="181">
        <v>5</v>
      </c>
      <c r="B11" s="162">
        <v>45</v>
      </c>
      <c r="C11" s="163">
        <v>11</v>
      </c>
      <c r="D11" s="164" t="s">
        <v>23</v>
      </c>
      <c r="E11" s="163">
        <v>1985</v>
      </c>
      <c r="F11" s="164" t="s">
        <v>261</v>
      </c>
      <c r="G11" s="165">
        <v>13.5</v>
      </c>
      <c r="H11" s="167">
        <v>11.31</v>
      </c>
      <c r="I11" s="167">
        <v>475</v>
      </c>
      <c r="J11" s="167">
        <f t="shared" si="0"/>
        <v>350</v>
      </c>
      <c r="K11" s="167">
        <f t="shared" si="1"/>
        <v>565</v>
      </c>
      <c r="L11" s="167">
        <f t="shared" si="2"/>
        <v>335</v>
      </c>
      <c r="M11" s="168">
        <f t="shared" si="3"/>
        <v>1250</v>
      </c>
    </row>
    <row r="12" spans="1:13" ht="12.75">
      <c r="A12" s="181">
        <v>6</v>
      </c>
      <c r="B12" s="162">
        <v>42</v>
      </c>
      <c r="C12" s="163">
        <v>2</v>
      </c>
      <c r="D12" s="164" t="s">
        <v>215</v>
      </c>
      <c r="E12" s="163">
        <v>1985</v>
      </c>
      <c r="F12" s="164" t="s">
        <v>255</v>
      </c>
      <c r="G12" s="165">
        <v>12.9</v>
      </c>
      <c r="H12" s="167">
        <v>8.63</v>
      </c>
      <c r="I12" s="167">
        <v>486</v>
      </c>
      <c r="J12" s="167">
        <f t="shared" si="0"/>
        <v>444</v>
      </c>
      <c r="K12" s="167">
        <f t="shared" si="1"/>
        <v>404</v>
      </c>
      <c r="L12" s="167">
        <f t="shared" si="2"/>
        <v>356</v>
      </c>
      <c r="M12" s="168">
        <f t="shared" si="3"/>
        <v>1204</v>
      </c>
    </row>
    <row r="13" spans="1:13" ht="12.75">
      <c r="A13" s="181">
        <v>7</v>
      </c>
      <c r="B13" s="162">
        <v>52</v>
      </c>
      <c r="C13" s="163">
        <v>28</v>
      </c>
      <c r="D13" s="164" t="s">
        <v>27</v>
      </c>
      <c r="E13" s="163">
        <v>1985</v>
      </c>
      <c r="F13" s="182" t="s">
        <v>278</v>
      </c>
      <c r="G13" s="165">
        <v>13.6</v>
      </c>
      <c r="H13" s="167">
        <v>8.07</v>
      </c>
      <c r="I13" s="167">
        <v>500</v>
      </c>
      <c r="J13" s="167">
        <f t="shared" si="0"/>
        <v>335</v>
      </c>
      <c r="K13" s="167">
        <f t="shared" si="1"/>
        <v>370</v>
      </c>
      <c r="L13" s="167">
        <f t="shared" si="2"/>
        <v>382</v>
      </c>
      <c r="M13" s="168">
        <f t="shared" si="3"/>
        <v>1087</v>
      </c>
    </row>
    <row r="14" spans="1:13" ht="12.75">
      <c r="A14" s="181" t="s">
        <v>280</v>
      </c>
      <c r="B14" s="162">
        <v>46</v>
      </c>
      <c r="C14" s="163">
        <v>23</v>
      </c>
      <c r="D14" s="164" t="s">
        <v>216</v>
      </c>
      <c r="E14" s="163">
        <v>1986</v>
      </c>
      <c r="F14" s="164" t="s">
        <v>281</v>
      </c>
      <c r="G14" s="165">
        <v>13.8</v>
      </c>
      <c r="H14" s="167">
        <v>8.75</v>
      </c>
      <c r="I14" s="167">
        <v>481</v>
      </c>
      <c r="J14" s="167">
        <f t="shared" si="0"/>
        <v>307</v>
      </c>
      <c r="K14" s="167">
        <f t="shared" si="1"/>
        <v>411</v>
      </c>
      <c r="L14" s="167">
        <f t="shared" si="2"/>
        <v>346</v>
      </c>
      <c r="M14" s="168">
        <f t="shared" si="3"/>
        <v>1064</v>
      </c>
    </row>
    <row r="15" spans="1:13" ht="12.75">
      <c r="A15" s="181" t="s">
        <v>280</v>
      </c>
      <c r="B15" s="162">
        <v>47</v>
      </c>
      <c r="C15" s="163">
        <v>23</v>
      </c>
      <c r="D15" s="164" t="s">
        <v>217</v>
      </c>
      <c r="E15" s="163">
        <v>1986</v>
      </c>
      <c r="F15" s="164" t="s">
        <v>281</v>
      </c>
      <c r="G15" s="165">
        <v>12.8</v>
      </c>
      <c r="H15" s="167">
        <v>6.51</v>
      </c>
      <c r="I15" s="167">
        <v>469</v>
      </c>
      <c r="J15" s="167">
        <f t="shared" si="0"/>
        <v>461</v>
      </c>
      <c r="K15" s="167">
        <f t="shared" si="1"/>
        <v>279</v>
      </c>
      <c r="L15" s="167">
        <f t="shared" si="2"/>
        <v>324</v>
      </c>
      <c r="M15" s="168">
        <f t="shared" si="3"/>
        <v>1064</v>
      </c>
    </row>
    <row r="16" spans="1:13" ht="12.75">
      <c r="A16" s="181">
        <v>10</v>
      </c>
      <c r="B16" s="162">
        <v>49</v>
      </c>
      <c r="C16" s="163">
        <v>25</v>
      </c>
      <c r="D16" s="164" t="s">
        <v>60</v>
      </c>
      <c r="E16" s="163">
        <v>1986</v>
      </c>
      <c r="F16" s="182" t="s">
        <v>271</v>
      </c>
      <c r="G16" s="165">
        <v>13.6</v>
      </c>
      <c r="H16" s="167">
        <v>8.36</v>
      </c>
      <c r="I16" s="167">
        <v>464</v>
      </c>
      <c r="J16" s="167">
        <f t="shared" si="0"/>
        <v>335</v>
      </c>
      <c r="K16" s="167">
        <f t="shared" si="1"/>
        <v>388</v>
      </c>
      <c r="L16" s="167">
        <f t="shared" si="2"/>
        <v>315</v>
      </c>
      <c r="M16" s="168">
        <f t="shared" si="3"/>
        <v>1038</v>
      </c>
    </row>
    <row r="17" spans="1:13" ht="13.5" thickBot="1">
      <c r="A17" s="183">
        <v>11</v>
      </c>
      <c r="B17" s="170">
        <v>44</v>
      </c>
      <c r="C17" s="171">
        <v>5</v>
      </c>
      <c r="D17" s="172" t="s">
        <v>19</v>
      </c>
      <c r="E17" s="171">
        <v>1984</v>
      </c>
      <c r="F17" s="172" t="s">
        <v>270</v>
      </c>
      <c r="G17" s="173">
        <v>14.2</v>
      </c>
      <c r="H17" s="175">
        <v>9.3</v>
      </c>
      <c r="I17" s="175">
        <v>429</v>
      </c>
      <c r="J17" s="175">
        <f t="shared" si="0"/>
        <v>253</v>
      </c>
      <c r="K17" s="175">
        <f t="shared" si="1"/>
        <v>444</v>
      </c>
      <c r="L17" s="175">
        <f t="shared" si="2"/>
        <v>254</v>
      </c>
      <c r="M17" s="176">
        <f t="shared" si="3"/>
        <v>951</v>
      </c>
    </row>
  </sheetData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9"/>
  <sheetViews>
    <sheetView workbookViewId="0" topLeftCell="A1">
      <selection activeCell="A1" sqref="A1"/>
    </sheetView>
  </sheetViews>
  <sheetFormatPr defaultColWidth="9.00390625" defaultRowHeight="12.75"/>
  <cols>
    <col min="1" max="1" width="18.25390625" style="2" customWidth="1"/>
    <col min="2" max="2" width="5.00390625" style="2" bestFit="1" customWidth="1"/>
    <col min="3" max="3" width="4.875" style="2" bestFit="1" customWidth="1"/>
    <col min="4" max="4" width="4.375" style="2" bestFit="1" customWidth="1"/>
    <col min="5" max="5" width="3.125" style="2" bestFit="1" customWidth="1"/>
    <col min="6" max="6" width="7.25390625" style="2" bestFit="1" customWidth="1"/>
    <col min="7" max="7" width="7.375" style="2" customWidth="1"/>
    <col min="8" max="8" width="5.00390625" style="2" customWidth="1"/>
    <col min="9" max="9" width="5.25390625" style="2" customWidth="1"/>
    <col min="10" max="10" width="5.375" style="2" customWidth="1"/>
    <col min="11" max="11" width="4.75390625" style="2" customWidth="1"/>
    <col min="12" max="12" width="5.125" style="2" customWidth="1"/>
    <col min="13" max="13" width="4.625" style="2" customWidth="1"/>
    <col min="14" max="14" width="4.875" style="2" customWidth="1"/>
    <col min="15" max="15" width="5.00390625" style="2" customWidth="1"/>
    <col min="16" max="18" width="4.875" style="2" customWidth="1"/>
    <col min="19" max="19" width="5.75390625" style="2" customWidth="1"/>
    <col min="20" max="20" width="5.00390625" style="2" customWidth="1"/>
    <col min="21" max="21" width="4.875" style="2" customWidth="1"/>
    <col min="22" max="22" width="5.00390625" style="2" customWidth="1"/>
    <col min="23" max="23" width="5.25390625" style="2" customWidth="1"/>
    <col min="24" max="24" width="5.00390625" style="2" customWidth="1"/>
    <col min="25" max="25" width="4.375" style="2" customWidth="1"/>
    <col min="26" max="26" width="5.125" style="2" customWidth="1"/>
    <col min="27" max="27" width="7.75390625" style="2" customWidth="1"/>
    <col min="28" max="28" width="7.375" style="2" customWidth="1"/>
    <col min="29" max="29" width="7.75390625" style="2" customWidth="1"/>
    <col min="30" max="16384" width="9.125" style="2" customWidth="1"/>
  </cols>
  <sheetData>
    <row r="1" spans="1:21" ht="12.75">
      <c r="A1" s="79" t="s">
        <v>351</v>
      </c>
      <c r="B1" s="1"/>
      <c r="C1" s="1"/>
      <c r="U1" s="317" t="s">
        <v>13</v>
      </c>
    </row>
    <row r="2" ht="13.5" thickBot="1"/>
    <row r="3" spans="1:28" ht="12.75">
      <c r="A3" s="109"/>
      <c r="B3" s="4"/>
      <c r="C3" s="87"/>
      <c r="D3" s="4"/>
      <c r="E3" s="4"/>
      <c r="F3" s="5"/>
      <c r="G3" s="373" t="s">
        <v>38</v>
      </c>
      <c r="H3" s="374"/>
      <c r="I3" s="378" t="s">
        <v>41</v>
      </c>
      <c r="J3" s="379"/>
      <c r="K3" s="379"/>
      <c r="L3" s="379"/>
      <c r="M3" s="379"/>
      <c r="N3" s="379"/>
      <c r="O3" s="379"/>
      <c r="P3" s="379"/>
      <c r="Q3" s="379"/>
      <c r="R3" s="380"/>
      <c r="S3" s="373" t="s">
        <v>43</v>
      </c>
      <c r="T3" s="374"/>
      <c r="U3" s="379" t="s">
        <v>44</v>
      </c>
      <c r="V3" s="379"/>
      <c r="W3" s="379"/>
      <c r="X3" s="379"/>
      <c r="Y3" s="379"/>
      <c r="Z3" s="380"/>
      <c r="AA3" s="6"/>
      <c r="AB3" s="6"/>
    </row>
    <row r="4" spans="1:28" ht="12.75">
      <c r="A4" s="110"/>
      <c r="B4" s="8"/>
      <c r="C4" s="29"/>
      <c r="D4" s="8"/>
      <c r="E4" s="8"/>
      <c r="F4" s="9"/>
      <c r="G4" s="11"/>
      <c r="H4" s="12"/>
      <c r="I4" s="375" t="s">
        <v>3</v>
      </c>
      <c r="J4" s="376"/>
      <c r="K4" s="377" t="s">
        <v>5</v>
      </c>
      <c r="L4" s="383"/>
      <c r="M4" s="377" t="s">
        <v>6</v>
      </c>
      <c r="N4" s="376"/>
      <c r="O4" s="377" t="s">
        <v>4</v>
      </c>
      <c r="P4" s="376"/>
      <c r="Q4" s="377" t="s">
        <v>7</v>
      </c>
      <c r="R4" s="381"/>
      <c r="S4" s="11"/>
      <c r="T4" s="12"/>
      <c r="U4" s="382" t="s">
        <v>45</v>
      </c>
      <c r="V4" s="376"/>
      <c r="W4" s="377" t="s">
        <v>61</v>
      </c>
      <c r="X4" s="376"/>
      <c r="Y4" s="377" t="s">
        <v>47</v>
      </c>
      <c r="Z4" s="381"/>
      <c r="AA4" s="13" t="s">
        <v>50</v>
      </c>
      <c r="AB4" s="97" t="s">
        <v>52</v>
      </c>
    </row>
    <row r="5" spans="1:28" ht="13.5" thickBot="1">
      <c r="A5" s="214" t="s">
        <v>54</v>
      </c>
      <c r="B5" s="60" t="s">
        <v>15</v>
      </c>
      <c r="C5" s="215" t="s">
        <v>71</v>
      </c>
      <c r="D5" s="60" t="s">
        <v>72</v>
      </c>
      <c r="E5" s="60" t="s">
        <v>14</v>
      </c>
      <c r="F5" s="238" t="s">
        <v>73</v>
      </c>
      <c r="G5" s="217" t="s">
        <v>39</v>
      </c>
      <c r="H5" s="218" t="s">
        <v>40</v>
      </c>
      <c r="I5" s="239" t="s">
        <v>42</v>
      </c>
      <c r="J5" s="219" t="s">
        <v>40</v>
      </c>
      <c r="K5" s="220" t="s">
        <v>42</v>
      </c>
      <c r="L5" s="220" t="s">
        <v>40</v>
      </c>
      <c r="M5" s="219" t="s">
        <v>42</v>
      </c>
      <c r="N5" s="219" t="s">
        <v>40</v>
      </c>
      <c r="O5" s="220" t="s">
        <v>42</v>
      </c>
      <c r="P5" s="220" t="s">
        <v>40</v>
      </c>
      <c r="Q5" s="220" t="s">
        <v>42</v>
      </c>
      <c r="R5" s="221" t="s">
        <v>40</v>
      </c>
      <c r="S5" s="222" t="s">
        <v>39</v>
      </c>
      <c r="T5" s="223" t="s">
        <v>40</v>
      </c>
      <c r="U5" s="10" t="s">
        <v>39</v>
      </c>
      <c r="V5" s="18" t="s">
        <v>40</v>
      </c>
      <c r="W5" s="18" t="s">
        <v>48</v>
      </c>
      <c r="X5" s="19" t="s">
        <v>40</v>
      </c>
      <c r="Y5" s="18" t="s">
        <v>49</v>
      </c>
      <c r="Z5" s="20" t="s">
        <v>40</v>
      </c>
      <c r="AA5" s="21" t="s">
        <v>51</v>
      </c>
      <c r="AB5" s="98" t="s">
        <v>37</v>
      </c>
    </row>
    <row r="6" spans="1:29" ht="12.75">
      <c r="A6" s="244" t="s">
        <v>218</v>
      </c>
      <c r="B6" s="224">
        <v>28</v>
      </c>
      <c r="C6" s="226">
        <v>50</v>
      </c>
      <c r="D6" s="225">
        <v>2</v>
      </c>
      <c r="E6" s="225">
        <v>3</v>
      </c>
      <c r="F6" s="324">
        <v>1986</v>
      </c>
      <c r="G6" s="293">
        <v>0.000869212962962963</v>
      </c>
      <c r="H6" s="300">
        <v>1</v>
      </c>
      <c r="I6" s="241">
        <v>9.3</v>
      </c>
      <c r="J6" s="242">
        <v>1.5</v>
      </c>
      <c r="K6" s="241">
        <v>9.3</v>
      </c>
      <c r="L6" s="242">
        <v>2</v>
      </c>
      <c r="M6" s="241">
        <v>9.3</v>
      </c>
      <c r="N6" s="242">
        <v>1</v>
      </c>
      <c r="O6" s="33">
        <v>9.55</v>
      </c>
      <c r="P6" s="49">
        <v>2.5</v>
      </c>
      <c r="Q6" s="241">
        <v>9.25</v>
      </c>
      <c r="R6" s="242">
        <v>2</v>
      </c>
      <c r="S6" s="243">
        <v>5.24</v>
      </c>
      <c r="T6" s="240">
        <v>1</v>
      </c>
      <c r="U6" s="232">
        <v>12.4</v>
      </c>
      <c r="V6" s="302">
        <v>3</v>
      </c>
      <c r="W6" s="204">
        <v>10.76</v>
      </c>
      <c r="X6" s="302">
        <v>3</v>
      </c>
      <c r="Y6" s="235">
        <v>555</v>
      </c>
      <c r="Z6" s="305">
        <v>4</v>
      </c>
      <c r="AA6" s="104">
        <f>H6+J6+L6+N6+P6+R6+T6+V6+X6+Z6</f>
        <v>21</v>
      </c>
      <c r="AB6" s="104">
        <v>1</v>
      </c>
      <c r="AC6" s="43"/>
    </row>
    <row r="7" spans="1:29" ht="12.75">
      <c r="A7" s="83" t="s">
        <v>81</v>
      </c>
      <c r="B7" s="65">
        <v>36</v>
      </c>
      <c r="C7" s="112">
        <v>55</v>
      </c>
      <c r="D7" s="78">
        <v>2</v>
      </c>
      <c r="E7" s="78">
        <v>2</v>
      </c>
      <c r="F7" s="96">
        <v>1985</v>
      </c>
      <c r="G7" s="294">
        <v>0.0013252314814814813</v>
      </c>
      <c r="H7" s="301">
        <v>8</v>
      </c>
      <c r="I7" s="33">
        <v>8.9</v>
      </c>
      <c r="J7" s="49">
        <v>4</v>
      </c>
      <c r="K7" s="33">
        <v>9.55</v>
      </c>
      <c r="L7" s="49">
        <v>1</v>
      </c>
      <c r="M7" s="33">
        <v>9.1</v>
      </c>
      <c r="N7" s="49">
        <v>3</v>
      </c>
      <c r="O7" s="33">
        <v>9.55</v>
      </c>
      <c r="P7" s="49">
        <v>2.5</v>
      </c>
      <c r="Q7" s="33">
        <v>9.4</v>
      </c>
      <c r="R7" s="49">
        <v>1</v>
      </c>
      <c r="S7" s="133">
        <v>6.03</v>
      </c>
      <c r="T7" s="58">
        <v>3</v>
      </c>
      <c r="U7" s="233">
        <v>12.5</v>
      </c>
      <c r="V7" s="303">
        <v>4</v>
      </c>
      <c r="W7" s="206">
        <v>9.64</v>
      </c>
      <c r="X7" s="303">
        <v>4</v>
      </c>
      <c r="Y7" s="236">
        <v>565</v>
      </c>
      <c r="Z7" s="306">
        <v>3</v>
      </c>
      <c r="AA7" s="104">
        <f>H7+J7+L7+N7+P7+R7+T7+V7+X7+Z7</f>
        <v>33.5</v>
      </c>
      <c r="AB7" s="104">
        <v>2</v>
      </c>
      <c r="AC7" s="30"/>
    </row>
    <row r="8" spans="1:29" ht="12.75">
      <c r="A8" s="83" t="s">
        <v>26</v>
      </c>
      <c r="B8" s="65">
        <v>28</v>
      </c>
      <c r="C8" s="112">
        <v>51</v>
      </c>
      <c r="D8" s="78">
        <v>2</v>
      </c>
      <c r="E8" s="78">
        <v>3</v>
      </c>
      <c r="F8" s="96">
        <v>1985</v>
      </c>
      <c r="G8" s="294">
        <v>0.0009791666666666668</v>
      </c>
      <c r="H8" s="301">
        <v>3</v>
      </c>
      <c r="I8" s="33">
        <v>9.1</v>
      </c>
      <c r="J8" s="49">
        <v>3</v>
      </c>
      <c r="K8" s="33">
        <v>8.95</v>
      </c>
      <c r="L8" s="49">
        <v>5</v>
      </c>
      <c r="M8" s="33">
        <v>8.95</v>
      </c>
      <c r="N8" s="49">
        <v>6</v>
      </c>
      <c r="O8" s="33">
        <v>9.3</v>
      </c>
      <c r="P8" s="49">
        <v>5</v>
      </c>
      <c r="Q8" s="33">
        <v>8.9</v>
      </c>
      <c r="R8" s="49">
        <v>4</v>
      </c>
      <c r="S8" s="133">
        <v>6.45</v>
      </c>
      <c r="T8" s="58">
        <v>6</v>
      </c>
      <c r="U8" s="233">
        <v>11.5</v>
      </c>
      <c r="V8" s="303">
        <v>2</v>
      </c>
      <c r="W8" s="206">
        <v>8.57</v>
      </c>
      <c r="X8" s="303">
        <v>8</v>
      </c>
      <c r="Y8" s="236">
        <v>635</v>
      </c>
      <c r="Z8" s="306">
        <v>1</v>
      </c>
      <c r="AA8" s="104">
        <f>H8+J8+L8+N8+P8+R8+T8+V8+X8+Z8</f>
        <v>43</v>
      </c>
      <c r="AB8" s="104">
        <v>3</v>
      </c>
      <c r="AC8" s="43"/>
    </row>
    <row r="9" spans="1:29" ht="12.75">
      <c r="A9" s="83" t="s">
        <v>19</v>
      </c>
      <c r="B9" s="65">
        <v>5</v>
      </c>
      <c r="C9" s="112">
        <v>44</v>
      </c>
      <c r="D9" s="78">
        <v>2</v>
      </c>
      <c r="E9" s="78">
        <v>1</v>
      </c>
      <c r="F9" s="96">
        <v>1984</v>
      </c>
      <c r="G9" s="294">
        <v>0.00096875</v>
      </c>
      <c r="H9" s="301">
        <v>2</v>
      </c>
      <c r="I9" s="33">
        <v>9.3</v>
      </c>
      <c r="J9" s="49">
        <v>1.5</v>
      </c>
      <c r="K9" s="33">
        <v>9.1</v>
      </c>
      <c r="L9" s="49">
        <v>3</v>
      </c>
      <c r="M9" s="33">
        <v>9.15</v>
      </c>
      <c r="N9" s="49">
        <v>2</v>
      </c>
      <c r="O9" s="33">
        <v>9.8</v>
      </c>
      <c r="P9" s="49">
        <v>1</v>
      </c>
      <c r="Q9" s="33">
        <v>9.1</v>
      </c>
      <c r="R9" s="49">
        <v>3</v>
      </c>
      <c r="S9" s="133">
        <v>7.05</v>
      </c>
      <c r="T9" s="58">
        <v>7</v>
      </c>
      <c r="U9" s="233">
        <v>14.2</v>
      </c>
      <c r="V9" s="303">
        <v>11</v>
      </c>
      <c r="W9" s="206">
        <v>9.3</v>
      </c>
      <c r="X9" s="303">
        <v>5</v>
      </c>
      <c r="Y9" s="236">
        <v>429</v>
      </c>
      <c r="Z9" s="306">
        <v>11</v>
      </c>
      <c r="AA9" s="104">
        <f aca="true" t="shared" si="0" ref="AA9:AA16">H9+J9+L9+N9+P9+R9+T9+V9+X9+Z9</f>
        <v>46.5</v>
      </c>
      <c r="AB9" s="104">
        <v>4</v>
      </c>
      <c r="AC9" s="43"/>
    </row>
    <row r="10" spans="1:29" ht="12.75">
      <c r="A10" s="83" t="s">
        <v>25</v>
      </c>
      <c r="B10" s="65">
        <v>25</v>
      </c>
      <c r="C10" s="112">
        <v>48</v>
      </c>
      <c r="D10" s="78">
        <v>2</v>
      </c>
      <c r="E10" s="78">
        <v>2</v>
      </c>
      <c r="F10" s="96">
        <v>1985</v>
      </c>
      <c r="G10" s="294">
        <v>0.0010358796296296297</v>
      </c>
      <c r="H10" s="301">
        <v>5</v>
      </c>
      <c r="I10" s="33">
        <v>8.6</v>
      </c>
      <c r="J10" s="49">
        <v>7</v>
      </c>
      <c r="K10" s="33">
        <v>8.4</v>
      </c>
      <c r="L10" s="49">
        <v>8</v>
      </c>
      <c r="M10" s="33">
        <v>8.75</v>
      </c>
      <c r="N10" s="49">
        <v>7</v>
      </c>
      <c r="O10" s="33">
        <v>9.3</v>
      </c>
      <c r="P10" s="49">
        <v>5</v>
      </c>
      <c r="Q10" s="33">
        <v>8.8</v>
      </c>
      <c r="R10" s="49">
        <v>5</v>
      </c>
      <c r="S10" s="133">
        <v>6.4</v>
      </c>
      <c r="T10" s="58">
        <v>5</v>
      </c>
      <c r="U10" s="233">
        <v>11.4</v>
      </c>
      <c r="V10" s="303">
        <v>1</v>
      </c>
      <c r="W10" s="206">
        <v>11.13</v>
      </c>
      <c r="X10" s="303">
        <v>2</v>
      </c>
      <c r="Y10" s="236">
        <v>588</v>
      </c>
      <c r="Z10" s="306">
        <v>2</v>
      </c>
      <c r="AA10" s="104">
        <f t="shared" si="0"/>
        <v>47</v>
      </c>
      <c r="AB10" s="104">
        <v>5</v>
      </c>
      <c r="AC10" s="43"/>
    </row>
    <row r="11" spans="1:29" ht="12.75">
      <c r="A11" s="83" t="s">
        <v>60</v>
      </c>
      <c r="B11" s="65">
        <v>25</v>
      </c>
      <c r="C11" s="112">
        <v>49</v>
      </c>
      <c r="D11" s="78">
        <v>2</v>
      </c>
      <c r="E11" s="78">
        <v>2</v>
      </c>
      <c r="F11" s="96">
        <v>1986</v>
      </c>
      <c r="G11" s="294">
        <v>0.0011967592592592592</v>
      </c>
      <c r="H11" s="301">
        <v>7</v>
      </c>
      <c r="I11" s="33">
        <v>8.7</v>
      </c>
      <c r="J11" s="49">
        <v>5</v>
      </c>
      <c r="K11" s="33">
        <v>8.6</v>
      </c>
      <c r="L11" s="49">
        <v>6</v>
      </c>
      <c r="M11" s="33">
        <v>9.05</v>
      </c>
      <c r="N11" s="49">
        <v>4</v>
      </c>
      <c r="O11" s="33">
        <v>9.3</v>
      </c>
      <c r="P11" s="49">
        <v>5</v>
      </c>
      <c r="Q11" s="33">
        <v>8.2</v>
      </c>
      <c r="R11" s="49">
        <v>8</v>
      </c>
      <c r="S11" s="133">
        <v>5.4</v>
      </c>
      <c r="T11" s="58">
        <v>2</v>
      </c>
      <c r="U11" s="233">
        <v>13.6</v>
      </c>
      <c r="V11" s="303">
        <v>8.5</v>
      </c>
      <c r="W11" s="206">
        <v>8.36</v>
      </c>
      <c r="X11" s="303">
        <v>9</v>
      </c>
      <c r="Y11" s="236">
        <v>464</v>
      </c>
      <c r="Z11" s="306">
        <v>10</v>
      </c>
      <c r="AA11" s="105">
        <f>H11+J11+L11+N11+P11+R11+T11+V11+X11+Z11</f>
        <v>64.5</v>
      </c>
      <c r="AB11" s="104">
        <v>6</v>
      </c>
      <c r="AC11" s="30"/>
    </row>
    <row r="12" spans="1:29" ht="12.75">
      <c r="A12" s="83" t="s">
        <v>215</v>
      </c>
      <c r="B12" s="65">
        <v>2</v>
      </c>
      <c r="C12" s="112">
        <v>42</v>
      </c>
      <c r="D12" s="78">
        <v>2</v>
      </c>
      <c r="E12" s="78">
        <v>1</v>
      </c>
      <c r="F12" s="96">
        <v>1985</v>
      </c>
      <c r="G12" s="294">
        <v>0.0014467592592592594</v>
      </c>
      <c r="H12" s="301">
        <v>9</v>
      </c>
      <c r="I12" s="33">
        <v>8.3</v>
      </c>
      <c r="J12" s="49">
        <v>10</v>
      </c>
      <c r="K12" s="33">
        <v>9.05</v>
      </c>
      <c r="L12" s="49">
        <v>4</v>
      </c>
      <c r="M12" s="33">
        <v>9</v>
      </c>
      <c r="N12" s="49">
        <v>5</v>
      </c>
      <c r="O12" s="33">
        <v>8.05</v>
      </c>
      <c r="P12" s="49">
        <v>10.5</v>
      </c>
      <c r="Q12" s="33">
        <v>8.6</v>
      </c>
      <c r="R12" s="49">
        <v>6</v>
      </c>
      <c r="S12" s="133">
        <v>6.1</v>
      </c>
      <c r="T12" s="58">
        <v>4</v>
      </c>
      <c r="U12" s="233">
        <v>12.9</v>
      </c>
      <c r="V12" s="303">
        <v>6</v>
      </c>
      <c r="W12" s="206">
        <v>8.63</v>
      </c>
      <c r="X12" s="303">
        <v>7</v>
      </c>
      <c r="Y12" s="236">
        <v>486</v>
      </c>
      <c r="Z12" s="306">
        <v>6</v>
      </c>
      <c r="AA12" s="104">
        <f t="shared" si="0"/>
        <v>67.5</v>
      </c>
      <c r="AB12" s="104">
        <v>7</v>
      </c>
      <c r="AC12" s="30"/>
    </row>
    <row r="13" spans="1:29" ht="12.75">
      <c r="A13" s="83" t="s">
        <v>23</v>
      </c>
      <c r="B13" s="65">
        <v>11</v>
      </c>
      <c r="C13" s="112">
        <v>45</v>
      </c>
      <c r="D13" s="78">
        <v>2</v>
      </c>
      <c r="E13" s="78">
        <v>2</v>
      </c>
      <c r="F13" s="96">
        <v>1985</v>
      </c>
      <c r="G13" s="294">
        <v>0.0010023148148148148</v>
      </c>
      <c r="H13" s="301">
        <v>4</v>
      </c>
      <c r="I13" s="33">
        <v>8.65</v>
      </c>
      <c r="J13" s="49">
        <v>6</v>
      </c>
      <c r="K13" s="33">
        <v>7.05</v>
      </c>
      <c r="L13" s="49">
        <v>11</v>
      </c>
      <c r="M13" s="33">
        <v>6.55</v>
      </c>
      <c r="N13" s="49">
        <v>10</v>
      </c>
      <c r="O13" s="33">
        <v>9</v>
      </c>
      <c r="P13" s="49">
        <v>7</v>
      </c>
      <c r="Q13" s="33">
        <v>8.3</v>
      </c>
      <c r="R13" s="49">
        <v>7</v>
      </c>
      <c r="S13" s="133">
        <v>9.25</v>
      </c>
      <c r="T13" s="58">
        <v>9</v>
      </c>
      <c r="U13" s="233">
        <v>13.5</v>
      </c>
      <c r="V13" s="303">
        <v>7</v>
      </c>
      <c r="W13" s="206">
        <v>11.31</v>
      </c>
      <c r="X13" s="303">
        <v>1</v>
      </c>
      <c r="Y13" s="236">
        <v>475</v>
      </c>
      <c r="Z13" s="306">
        <v>8</v>
      </c>
      <c r="AA13" s="104">
        <f t="shared" si="0"/>
        <v>70</v>
      </c>
      <c r="AB13" s="104">
        <v>8</v>
      </c>
      <c r="AC13" s="30"/>
    </row>
    <row r="14" spans="1:29" ht="12.75">
      <c r="A14" s="83" t="s">
        <v>27</v>
      </c>
      <c r="B14" s="65">
        <v>28</v>
      </c>
      <c r="C14" s="112">
        <v>52</v>
      </c>
      <c r="D14" s="78">
        <v>2</v>
      </c>
      <c r="E14" s="78">
        <v>3</v>
      </c>
      <c r="F14" s="96">
        <v>1985</v>
      </c>
      <c r="G14" s="294">
        <v>0.001113425925925926</v>
      </c>
      <c r="H14" s="301">
        <v>6</v>
      </c>
      <c r="I14" s="33">
        <v>8.4</v>
      </c>
      <c r="J14" s="49">
        <v>9</v>
      </c>
      <c r="K14" s="33">
        <v>8.45</v>
      </c>
      <c r="L14" s="49">
        <v>7</v>
      </c>
      <c r="M14" s="33">
        <v>8.65</v>
      </c>
      <c r="N14" s="49">
        <v>8</v>
      </c>
      <c r="O14" s="33">
        <v>8.5</v>
      </c>
      <c r="P14" s="49">
        <v>8</v>
      </c>
      <c r="Q14" s="33">
        <v>7.75</v>
      </c>
      <c r="R14" s="49">
        <v>11</v>
      </c>
      <c r="S14" s="133">
        <v>8.33</v>
      </c>
      <c r="T14" s="58">
        <v>8</v>
      </c>
      <c r="U14" s="233">
        <v>13.6</v>
      </c>
      <c r="V14" s="303">
        <v>8.5</v>
      </c>
      <c r="W14" s="206">
        <v>8.07</v>
      </c>
      <c r="X14" s="303">
        <v>10</v>
      </c>
      <c r="Y14" s="236">
        <v>500</v>
      </c>
      <c r="Z14" s="306">
        <v>5</v>
      </c>
      <c r="AA14" s="104">
        <f>H14+J14+L14+N14+P14+R14+T14+V14+X14+Z14</f>
        <v>80.5</v>
      </c>
      <c r="AB14" s="104">
        <v>9</v>
      </c>
      <c r="AC14" s="30"/>
    </row>
    <row r="15" spans="1:29" ht="12.75">
      <c r="A15" s="83" t="s">
        <v>216</v>
      </c>
      <c r="B15" s="65">
        <v>23</v>
      </c>
      <c r="C15" s="112">
        <v>46</v>
      </c>
      <c r="D15" s="78">
        <v>2</v>
      </c>
      <c r="E15" s="78">
        <v>1</v>
      </c>
      <c r="F15" s="96">
        <v>1986</v>
      </c>
      <c r="G15" s="294">
        <v>0.0017037037037037036</v>
      </c>
      <c r="H15" s="301">
        <v>11</v>
      </c>
      <c r="I15" s="33">
        <v>8.45</v>
      </c>
      <c r="J15" s="49">
        <v>8</v>
      </c>
      <c r="K15" s="33">
        <v>8</v>
      </c>
      <c r="L15" s="49">
        <v>9</v>
      </c>
      <c r="M15" s="33">
        <v>7.25</v>
      </c>
      <c r="N15" s="49">
        <v>9</v>
      </c>
      <c r="O15" s="33">
        <v>8.45</v>
      </c>
      <c r="P15" s="49">
        <v>9</v>
      </c>
      <c r="Q15" s="33">
        <v>7.9</v>
      </c>
      <c r="R15" s="49">
        <v>9.5</v>
      </c>
      <c r="S15" s="133">
        <v>10.21</v>
      </c>
      <c r="T15" s="58">
        <v>10</v>
      </c>
      <c r="U15" s="233">
        <v>13.8</v>
      </c>
      <c r="V15" s="303">
        <v>10</v>
      </c>
      <c r="W15" s="206">
        <v>8.75</v>
      </c>
      <c r="X15" s="303">
        <v>6</v>
      </c>
      <c r="Y15" s="236">
        <v>481</v>
      </c>
      <c r="Z15" s="306">
        <v>7</v>
      </c>
      <c r="AA15" s="104">
        <f t="shared" si="0"/>
        <v>88.5</v>
      </c>
      <c r="AB15" s="104">
        <v>10</v>
      </c>
      <c r="AC15" s="43"/>
    </row>
    <row r="16" spans="1:29" ht="13.5" thickBot="1">
      <c r="A16" s="84" t="s">
        <v>217</v>
      </c>
      <c r="B16" s="85">
        <v>23</v>
      </c>
      <c r="C16" s="123">
        <v>47</v>
      </c>
      <c r="D16" s="86">
        <v>2</v>
      </c>
      <c r="E16" s="86">
        <v>1</v>
      </c>
      <c r="F16" s="292">
        <v>1986</v>
      </c>
      <c r="G16" s="295">
        <v>0.0015000000000000002</v>
      </c>
      <c r="H16" s="325">
        <v>10</v>
      </c>
      <c r="I16" s="45">
        <v>8.25</v>
      </c>
      <c r="J16" s="52">
        <v>11</v>
      </c>
      <c r="K16" s="44">
        <v>7.95</v>
      </c>
      <c r="L16" s="52">
        <v>10</v>
      </c>
      <c r="M16" s="44">
        <v>6.5</v>
      </c>
      <c r="N16" s="52">
        <v>11</v>
      </c>
      <c r="O16" s="44">
        <v>8.05</v>
      </c>
      <c r="P16" s="52">
        <v>10.5</v>
      </c>
      <c r="Q16" s="44">
        <v>7.9</v>
      </c>
      <c r="R16" s="53">
        <v>9.5</v>
      </c>
      <c r="S16" s="135">
        <v>10.85</v>
      </c>
      <c r="T16" s="59">
        <v>11</v>
      </c>
      <c r="U16" s="234">
        <v>12.8</v>
      </c>
      <c r="V16" s="304">
        <v>5</v>
      </c>
      <c r="W16" s="208">
        <v>6.51</v>
      </c>
      <c r="X16" s="304">
        <v>11</v>
      </c>
      <c r="Y16" s="237">
        <v>469</v>
      </c>
      <c r="Z16" s="307">
        <v>9</v>
      </c>
      <c r="AA16" s="106">
        <f t="shared" si="0"/>
        <v>98</v>
      </c>
      <c r="AB16" s="106">
        <v>11</v>
      </c>
      <c r="AC16" s="30"/>
    </row>
    <row r="17" spans="1:29" ht="12.75">
      <c r="A17" s="37"/>
      <c r="B17" s="37"/>
      <c r="C17" s="37"/>
      <c r="D17" s="38"/>
      <c r="E17" s="39"/>
      <c r="F17" s="39"/>
      <c r="G17" s="39"/>
      <c r="H17" s="39"/>
      <c r="I17" s="40"/>
      <c r="J17" s="41"/>
      <c r="K17" s="40"/>
      <c r="L17" s="40"/>
      <c r="M17" s="40"/>
      <c r="N17" s="40"/>
      <c r="O17" s="40"/>
      <c r="P17" s="40"/>
      <c r="Q17" s="40"/>
      <c r="R17" s="40"/>
      <c r="S17" s="42"/>
      <c r="T17" s="29"/>
      <c r="U17" s="29"/>
      <c r="V17" s="29"/>
      <c r="W17" s="29"/>
      <c r="X17" s="29"/>
      <c r="Y17" s="29"/>
      <c r="Z17" s="29"/>
      <c r="AA17" s="29"/>
      <c r="AB17" s="29"/>
      <c r="AC17" s="43"/>
    </row>
    <row r="18" spans="1:29" ht="12.75">
      <c r="A18" s="37"/>
      <c r="B18" s="37"/>
      <c r="C18" s="37"/>
      <c r="D18" s="38"/>
      <c r="E18" s="39"/>
      <c r="F18" s="39"/>
      <c r="G18" s="39"/>
      <c r="H18" s="39"/>
      <c r="I18" s="40"/>
      <c r="J18" s="41"/>
      <c r="K18" s="40"/>
      <c r="L18" s="40"/>
      <c r="M18" s="40"/>
      <c r="N18" s="40"/>
      <c r="O18" s="40"/>
      <c r="P18" s="40"/>
      <c r="Q18" s="40"/>
      <c r="R18" s="40"/>
      <c r="S18" s="42"/>
      <c r="T18" s="29"/>
      <c r="U18" s="29"/>
      <c r="V18" s="29"/>
      <c r="W18" s="29"/>
      <c r="X18" s="29"/>
      <c r="Y18" s="29"/>
      <c r="Z18" s="29"/>
      <c r="AA18" s="29"/>
      <c r="AB18" s="29"/>
      <c r="AC18" s="43"/>
    </row>
    <row r="19" spans="1:29" ht="12.75">
      <c r="A19" s="37"/>
      <c r="B19" s="37"/>
      <c r="C19" s="37"/>
      <c r="D19" s="38"/>
      <c r="E19" s="39"/>
      <c r="F19" s="39"/>
      <c r="G19" s="39"/>
      <c r="H19" s="39"/>
      <c r="I19" s="40"/>
      <c r="L19" s="40"/>
      <c r="M19" s="40"/>
      <c r="N19" s="40"/>
      <c r="O19" s="40"/>
      <c r="P19" s="40"/>
      <c r="Q19" s="40"/>
      <c r="R19" s="40"/>
      <c r="S19" s="42"/>
      <c r="T19" s="29"/>
      <c r="U19" s="29"/>
      <c r="V19" s="29"/>
      <c r="W19" s="29"/>
      <c r="X19" s="29"/>
      <c r="Y19" s="29"/>
      <c r="Z19" s="29"/>
      <c r="AA19" s="29"/>
      <c r="AB19" s="29"/>
      <c r="AC19" s="43"/>
    </row>
    <row r="20" spans="1:29" ht="12.75">
      <c r="A20" s="37"/>
      <c r="B20" s="37"/>
      <c r="C20" s="37"/>
      <c r="D20" s="38"/>
      <c r="E20" s="39"/>
      <c r="F20" s="39"/>
      <c r="G20" s="39"/>
      <c r="H20" s="39"/>
      <c r="I20" s="40"/>
      <c r="J20" s="41"/>
      <c r="K20" s="40"/>
      <c r="L20" s="40"/>
      <c r="M20" s="40"/>
      <c r="N20" s="40"/>
      <c r="O20" s="40"/>
      <c r="P20" s="40"/>
      <c r="Q20" s="40"/>
      <c r="R20" s="40"/>
      <c r="S20" s="42"/>
      <c r="T20" s="29"/>
      <c r="U20" s="29"/>
      <c r="V20" s="29"/>
      <c r="W20" s="29"/>
      <c r="X20" s="29"/>
      <c r="Y20" s="29"/>
      <c r="Z20" s="29"/>
      <c r="AA20" s="29"/>
      <c r="AB20" s="29"/>
      <c r="AC20" s="43"/>
    </row>
    <row r="21" spans="1:29" ht="12.75">
      <c r="A21" s="37"/>
      <c r="B21" s="37"/>
      <c r="C21" s="37"/>
      <c r="D21" s="38"/>
      <c r="E21" s="39"/>
      <c r="F21" s="39"/>
      <c r="G21" s="39"/>
      <c r="H21" s="39"/>
      <c r="I21" s="40"/>
      <c r="J21" s="41"/>
      <c r="K21" s="40"/>
      <c r="L21" s="40"/>
      <c r="M21" s="40"/>
      <c r="N21" s="40"/>
      <c r="O21" s="40"/>
      <c r="P21" s="40"/>
      <c r="Q21" s="40"/>
      <c r="R21" s="40"/>
      <c r="S21" s="42"/>
      <c r="T21" s="29"/>
      <c r="U21" s="29"/>
      <c r="V21" s="29"/>
      <c r="W21" s="29"/>
      <c r="X21" s="29"/>
      <c r="Y21" s="29"/>
      <c r="Z21" s="29"/>
      <c r="AA21" s="29"/>
      <c r="AB21" s="29"/>
      <c r="AC21" s="43"/>
    </row>
    <row r="22" spans="1:29" ht="12.75">
      <c r="A22" s="37"/>
      <c r="B22" s="37"/>
      <c r="C22" s="37"/>
      <c r="D22" s="38"/>
      <c r="E22" s="39"/>
      <c r="F22" s="39"/>
      <c r="G22" s="39"/>
      <c r="H22" s="39"/>
      <c r="I22" s="40"/>
      <c r="J22" s="41"/>
      <c r="K22" s="40"/>
      <c r="L22" s="40"/>
      <c r="M22" s="40"/>
      <c r="N22" s="40"/>
      <c r="O22" s="40"/>
      <c r="P22" s="40"/>
      <c r="Q22" s="40"/>
      <c r="R22" s="40"/>
      <c r="S22" s="42"/>
      <c r="T22" s="29"/>
      <c r="U22" s="29"/>
      <c r="V22" s="29"/>
      <c r="W22" s="29"/>
      <c r="X22" s="29"/>
      <c r="Y22" s="29"/>
      <c r="Z22" s="29"/>
      <c r="AA22" s="29"/>
      <c r="AB22" s="29"/>
      <c r="AC22" s="43"/>
    </row>
    <row r="23" spans="1:29" ht="12.75">
      <c r="A23" s="37"/>
      <c r="B23" s="37"/>
      <c r="C23" s="37"/>
      <c r="D23" s="38"/>
      <c r="E23" s="39"/>
      <c r="F23" s="39"/>
      <c r="G23" s="39"/>
      <c r="H23" s="39"/>
      <c r="I23" s="40"/>
      <c r="J23" s="41"/>
      <c r="K23" s="40"/>
      <c r="L23" s="40"/>
      <c r="M23" s="40"/>
      <c r="N23" s="40"/>
      <c r="O23" s="40"/>
      <c r="P23" s="40"/>
      <c r="Q23" s="40"/>
      <c r="R23" s="40"/>
      <c r="S23" s="42"/>
      <c r="T23" s="29"/>
      <c r="U23" s="29"/>
      <c r="V23" s="29"/>
      <c r="W23" s="29"/>
      <c r="X23" s="29"/>
      <c r="Y23" s="29"/>
      <c r="Z23" s="29"/>
      <c r="AA23" s="29"/>
      <c r="AB23" s="29"/>
      <c r="AC23" s="43"/>
    </row>
    <row r="24" spans="1:29" ht="12.75">
      <c r="A24" s="37"/>
      <c r="B24" s="37"/>
      <c r="C24" s="37"/>
      <c r="D24" s="38"/>
      <c r="E24" s="39"/>
      <c r="F24" s="39"/>
      <c r="G24" s="39"/>
      <c r="H24" s="39"/>
      <c r="I24" s="40"/>
      <c r="J24" s="41"/>
      <c r="K24" s="40"/>
      <c r="L24" s="40"/>
      <c r="M24" s="40"/>
      <c r="N24" s="40"/>
      <c r="O24" s="40"/>
      <c r="P24" s="40"/>
      <c r="Q24" s="40"/>
      <c r="R24" s="40"/>
      <c r="S24" s="42"/>
      <c r="T24" s="29"/>
      <c r="U24" s="29"/>
      <c r="V24" s="29"/>
      <c r="W24" s="29"/>
      <c r="X24" s="29"/>
      <c r="Y24" s="29"/>
      <c r="Z24" s="29"/>
      <c r="AA24" s="29"/>
      <c r="AB24" s="29"/>
      <c r="AC24" s="43"/>
    </row>
    <row r="25" spans="1:29" ht="12.75">
      <c r="A25" s="37"/>
      <c r="B25" s="37"/>
      <c r="C25" s="37"/>
      <c r="D25" s="38"/>
      <c r="E25" s="39"/>
      <c r="F25" s="39"/>
      <c r="G25" s="39"/>
      <c r="H25" s="39"/>
      <c r="I25" s="40"/>
      <c r="J25" s="41"/>
      <c r="K25" s="40"/>
      <c r="L25" s="40"/>
      <c r="M25" s="40"/>
      <c r="N25" s="40"/>
      <c r="O25" s="40"/>
      <c r="P25" s="40"/>
      <c r="Q25" s="40"/>
      <c r="R25" s="40"/>
      <c r="S25" s="42"/>
      <c r="T25" s="29"/>
      <c r="U25" s="29"/>
      <c r="V25" s="29"/>
      <c r="W25" s="29"/>
      <c r="X25" s="29"/>
      <c r="Y25" s="29"/>
      <c r="Z25" s="29"/>
      <c r="AA25" s="29"/>
      <c r="AB25" s="29"/>
      <c r="AC25" s="43"/>
    </row>
    <row r="26" spans="1:29" ht="12.75">
      <c r="A26" s="37"/>
      <c r="B26" s="37"/>
      <c r="C26" s="37"/>
      <c r="D26" s="38"/>
      <c r="E26" s="39"/>
      <c r="F26" s="39"/>
      <c r="G26" s="39"/>
      <c r="H26" s="39"/>
      <c r="I26" s="40"/>
      <c r="J26" s="41"/>
      <c r="K26" s="40"/>
      <c r="L26" s="40"/>
      <c r="M26" s="40"/>
      <c r="N26" s="40"/>
      <c r="O26" s="40"/>
      <c r="P26" s="40"/>
      <c r="Q26" s="40"/>
      <c r="R26" s="40"/>
      <c r="S26" s="42"/>
      <c r="T26" s="29"/>
      <c r="U26" s="29"/>
      <c r="V26" s="29"/>
      <c r="W26" s="29"/>
      <c r="X26" s="29"/>
      <c r="Y26" s="29"/>
      <c r="Z26" s="29"/>
      <c r="AA26" s="29"/>
      <c r="AB26" s="29"/>
      <c r="AC26" s="43"/>
    </row>
    <row r="27" spans="1:29" ht="12.75">
      <c r="A27" s="37"/>
      <c r="B27" s="37"/>
      <c r="C27" s="37"/>
      <c r="D27" s="38"/>
      <c r="E27" s="39"/>
      <c r="F27" s="39"/>
      <c r="G27" s="39"/>
      <c r="H27" s="39"/>
      <c r="I27" s="40"/>
      <c r="J27" s="41"/>
      <c r="K27" s="40"/>
      <c r="L27" s="40"/>
      <c r="M27" s="40"/>
      <c r="N27" s="40"/>
      <c r="O27" s="40"/>
      <c r="P27" s="40"/>
      <c r="Q27" s="40"/>
      <c r="R27" s="40"/>
      <c r="S27" s="42"/>
      <c r="T27" s="29"/>
      <c r="U27" s="29"/>
      <c r="V27" s="29"/>
      <c r="W27" s="29"/>
      <c r="X27" s="29"/>
      <c r="Y27" s="29"/>
      <c r="Z27" s="29"/>
      <c r="AA27" s="29"/>
      <c r="AB27" s="29"/>
      <c r="AC27" s="43"/>
    </row>
    <row r="28" spans="1:29" ht="12.75">
      <c r="A28" s="37"/>
      <c r="B28" s="37"/>
      <c r="C28" s="37"/>
      <c r="D28" s="38"/>
      <c r="E28" s="39"/>
      <c r="F28" s="39"/>
      <c r="G28" s="39"/>
      <c r="H28" s="39"/>
      <c r="I28" s="40"/>
      <c r="J28" s="41"/>
      <c r="K28" s="40"/>
      <c r="L28" s="40"/>
      <c r="M28" s="40"/>
      <c r="N28" s="40"/>
      <c r="O28" s="40"/>
      <c r="P28" s="40"/>
      <c r="Q28" s="40"/>
      <c r="R28" s="40"/>
      <c r="S28" s="42"/>
      <c r="T28" s="29"/>
      <c r="U28" s="29"/>
      <c r="V28" s="29"/>
      <c r="W28" s="29"/>
      <c r="X28" s="29"/>
      <c r="Y28" s="29"/>
      <c r="Z28" s="29"/>
      <c r="AA28" s="29"/>
      <c r="AB28" s="29"/>
      <c r="AC28" s="43"/>
    </row>
    <row r="29" spans="1:29" ht="12.75">
      <c r="A29" s="37"/>
      <c r="B29" s="37"/>
      <c r="C29" s="37"/>
      <c r="D29" s="38"/>
      <c r="E29" s="39"/>
      <c r="F29" s="39"/>
      <c r="G29" s="39"/>
      <c r="H29" s="39"/>
      <c r="I29" s="40"/>
      <c r="J29" s="41"/>
      <c r="K29" s="40"/>
      <c r="L29" s="40"/>
      <c r="M29" s="40"/>
      <c r="N29" s="40"/>
      <c r="O29" s="40"/>
      <c r="P29" s="40"/>
      <c r="Q29" s="40"/>
      <c r="R29" s="40"/>
      <c r="S29" s="42"/>
      <c r="T29" s="29"/>
      <c r="U29" s="29"/>
      <c r="V29" s="29"/>
      <c r="W29" s="29"/>
      <c r="X29" s="29"/>
      <c r="Y29" s="29"/>
      <c r="Z29" s="29"/>
      <c r="AA29" s="29"/>
      <c r="AB29" s="29"/>
      <c r="AC29" s="43"/>
    </row>
    <row r="30" spans="1:29" ht="12.75">
      <c r="A30" s="37"/>
      <c r="B30" s="37"/>
      <c r="C30" s="37"/>
      <c r="D30" s="38"/>
      <c r="E30" s="39"/>
      <c r="F30" s="39"/>
      <c r="G30" s="39"/>
      <c r="H30" s="39"/>
      <c r="I30" s="40"/>
      <c r="J30" s="41"/>
      <c r="K30" s="40"/>
      <c r="L30" s="40"/>
      <c r="M30" s="40"/>
      <c r="N30" s="40"/>
      <c r="O30" s="40"/>
      <c r="P30" s="40"/>
      <c r="Q30" s="40"/>
      <c r="R30" s="40"/>
      <c r="S30" s="42"/>
      <c r="T30" s="29"/>
      <c r="U30" s="29"/>
      <c r="V30" s="29"/>
      <c r="W30" s="29"/>
      <c r="X30" s="29"/>
      <c r="Y30" s="29"/>
      <c r="Z30" s="29"/>
      <c r="AA30" s="29"/>
      <c r="AB30" s="29"/>
      <c r="AC30" s="43"/>
    </row>
    <row r="31" spans="1:29" ht="12.75">
      <c r="A31" s="37"/>
      <c r="B31" s="37"/>
      <c r="C31" s="37"/>
      <c r="D31" s="38"/>
      <c r="E31" s="39"/>
      <c r="F31" s="39"/>
      <c r="G31" s="39"/>
      <c r="H31" s="39"/>
      <c r="I31" s="40"/>
      <c r="J31" s="41"/>
      <c r="K31" s="40"/>
      <c r="L31" s="40"/>
      <c r="M31" s="40"/>
      <c r="N31" s="40"/>
      <c r="O31" s="40"/>
      <c r="P31" s="40"/>
      <c r="Q31" s="40"/>
      <c r="R31" s="40"/>
      <c r="S31" s="42"/>
      <c r="T31" s="29"/>
      <c r="U31" s="29"/>
      <c r="V31" s="29"/>
      <c r="W31" s="29"/>
      <c r="X31" s="29"/>
      <c r="Y31" s="29"/>
      <c r="Z31" s="29"/>
      <c r="AA31" s="29"/>
      <c r="AB31" s="29"/>
      <c r="AC31" s="43"/>
    </row>
    <row r="32" spans="1:29" ht="12.75">
      <c r="A32" s="37"/>
      <c r="B32" s="37"/>
      <c r="C32" s="37"/>
      <c r="D32" s="38"/>
      <c r="E32" s="39"/>
      <c r="F32" s="39"/>
      <c r="G32" s="39"/>
      <c r="H32" s="39"/>
      <c r="I32" s="40"/>
      <c r="J32" s="41"/>
      <c r="K32" s="40"/>
      <c r="L32" s="40"/>
      <c r="M32" s="40"/>
      <c r="N32" s="40"/>
      <c r="O32" s="40"/>
      <c r="P32" s="40"/>
      <c r="Q32" s="40"/>
      <c r="R32" s="40"/>
      <c r="S32" s="42"/>
      <c r="T32" s="29"/>
      <c r="U32" s="29"/>
      <c r="V32" s="29"/>
      <c r="W32" s="29"/>
      <c r="X32" s="29"/>
      <c r="Y32" s="29"/>
      <c r="Z32" s="29"/>
      <c r="AA32" s="29"/>
      <c r="AB32" s="29"/>
      <c r="AC32" s="43"/>
    </row>
    <row r="33" spans="1:29" ht="12.75">
      <c r="A33" s="37"/>
      <c r="B33" s="37"/>
      <c r="C33" s="37"/>
      <c r="D33" s="38"/>
      <c r="E33" s="39"/>
      <c r="F33" s="39"/>
      <c r="G33" s="39"/>
      <c r="H33" s="39"/>
      <c r="I33" s="40"/>
      <c r="J33" s="41"/>
      <c r="K33" s="40"/>
      <c r="L33" s="40"/>
      <c r="M33" s="40"/>
      <c r="N33" s="40"/>
      <c r="O33" s="40"/>
      <c r="P33" s="40"/>
      <c r="Q33" s="40"/>
      <c r="R33" s="40"/>
      <c r="S33" s="42"/>
      <c r="T33" s="29"/>
      <c r="U33" s="29"/>
      <c r="V33" s="29"/>
      <c r="W33" s="29"/>
      <c r="X33" s="29"/>
      <c r="Y33" s="29"/>
      <c r="Z33" s="29"/>
      <c r="AA33" s="29"/>
      <c r="AB33" s="29"/>
      <c r="AC33" s="43"/>
    </row>
    <row r="34" spans="1:29" ht="12.75">
      <c r="A34" s="37"/>
      <c r="B34" s="37"/>
      <c r="C34" s="37"/>
      <c r="D34" s="38"/>
      <c r="E34" s="39"/>
      <c r="F34" s="39"/>
      <c r="G34" s="39"/>
      <c r="H34" s="39"/>
      <c r="I34" s="40"/>
      <c r="J34" s="41"/>
      <c r="K34" s="40"/>
      <c r="L34" s="40"/>
      <c r="M34" s="40"/>
      <c r="N34" s="40"/>
      <c r="O34" s="40"/>
      <c r="P34" s="40"/>
      <c r="Q34" s="40"/>
      <c r="R34" s="40"/>
      <c r="S34" s="42"/>
      <c r="T34" s="29"/>
      <c r="U34" s="29"/>
      <c r="V34" s="29"/>
      <c r="W34" s="29"/>
      <c r="X34" s="29"/>
      <c r="Y34" s="29"/>
      <c r="Z34" s="29"/>
      <c r="AA34" s="29"/>
      <c r="AB34" s="29"/>
      <c r="AC34" s="43"/>
    </row>
    <row r="35" spans="1:29" ht="12.75">
      <c r="A35" s="37"/>
      <c r="B35" s="37"/>
      <c r="C35" s="37"/>
      <c r="D35" s="38"/>
      <c r="E35" s="39"/>
      <c r="F35" s="39"/>
      <c r="G35" s="39"/>
      <c r="H35" s="39"/>
      <c r="I35" s="40"/>
      <c r="J35" s="41"/>
      <c r="K35" s="40"/>
      <c r="L35" s="40"/>
      <c r="M35" s="40"/>
      <c r="N35" s="40"/>
      <c r="O35" s="40"/>
      <c r="P35" s="40"/>
      <c r="Q35" s="40"/>
      <c r="R35" s="40"/>
      <c r="S35" s="42"/>
      <c r="T35" s="29"/>
      <c r="U35" s="29"/>
      <c r="V35" s="29"/>
      <c r="W35" s="29"/>
      <c r="X35" s="29"/>
      <c r="Y35" s="29"/>
      <c r="Z35" s="29"/>
      <c r="AA35" s="29"/>
      <c r="AB35" s="29"/>
      <c r="AC35" s="43"/>
    </row>
    <row r="36" spans="1:29" ht="12.75">
      <c r="A36" s="37"/>
      <c r="B36" s="37"/>
      <c r="C36" s="37"/>
      <c r="D36" s="38"/>
      <c r="E36" s="39"/>
      <c r="F36" s="39"/>
      <c r="G36" s="39"/>
      <c r="H36" s="39"/>
      <c r="I36" s="40"/>
      <c r="J36" s="41"/>
      <c r="K36" s="40"/>
      <c r="L36" s="40"/>
      <c r="M36" s="40"/>
      <c r="N36" s="40"/>
      <c r="O36" s="40"/>
      <c r="P36" s="40"/>
      <c r="Q36" s="40"/>
      <c r="R36" s="40"/>
      <c r="S36" s="42"/>
      <c r="T36" s="29"/>
      <c r="U36" s="29"/>
      <c r="V36" s="29"/>
      <c r="W36" s="29"/>
      <c r="X36" s="29"/>
      <c r="Y36" s="29"/>
      <c r="Z36" s="29"/>
      <c r="AA36" s="29"/>
      <c r="AB36" s="29"/>
      <c r="AC36" s="43"/>
    </row>
    <row r="37" spans="1:29" ht="12.75">
      <c r="A37" s="37"/>
      <c r="B37" s="37"/>
      <c r="C37" s="37"/>
      <c r="D37" s="38"/>
      <c r="E37" s="39"/>
      <c r="F37" s="39"/>
      <c r="G37" s="39"/>
      <c r="H37" s="39"/>
      <c r="I37" s="40"/>
      <c r="J37" s="41"/>
      <c r="K37" s="40"/>
      <c r="L37" s="40"/>
      <c r="M37" s="40"/>
      <c r="N37" s="40"/>
      <c r="O37" s="40"/>
      <c r="P37" s="40"/>
      <c r="Q37" s="40"/>
      <c r="R37" s="40"/>
      <c r="S37" s="42"/>
      <c r="T37" s="29"/>
      <c r="U37" s="29"/>
      <c r="V37" s="29"/>
      <c r="W37" s="29"/>
      <c r="X37" s="29"/>
      <c r="Y37" s="29"/>
      <c r="Z37" s="29"/>
      <c r="AA37" s="29"/>
      <c r="AB37" s="29"/>
      <c r="AC37" s="43"/>
    </row>
    <row r="39" spans="4:18" ht="12.75"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</row>
    <row r="40" spans="4:18" ht="12.75"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</row>
    <row r="41" spans="4:18" ht="12.75"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</row>
    <row r="42" spans="4:18" ht="12.75"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</row>
    <row r="43" spans="4:18" ht="12.75"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</row>
    <row r="44" spans="4:18" ht="12.75"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</row>
    <row r="45" spans="4:18" ht="12.75"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</row>
    <row r="46" spans="4:18" ht="12.75"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</row>
    <row r="47" spans="4:18" ht="12.75"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</row>
    <row r="48" spans="4:18" ht="12.75"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</row>
    <row r="49" spans="4:18" ht="12.75"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</row>
  </sheetData>
  <mergeCells count="12">
    <mergeCell ref="G3:H3"/>
    <mergeCell ref="I4:J4"/>
    <mergeCell ref="O4:P4"/>
    <mergeCell ref="K4:L4"/>
    <mergeCell ref="M4:N4"/>
    <mergeCell ref="I3:R3"/>
    <mergeCell ref="Q4:R4"/>
    <mergeCell ref="S3:T3"/>
    <mergeCell ref="U3:Z3"/>
    <mergeCell ref="U4:V4"/>
    <mergeCell ref="W4:X4"/>
    <mergeCell ref="Y4:Z4"/>
  </mergeCells>
  <printOptions/>
  <pageMargins left="0.39" right="0.5" top="0.69" bottom="0.61" header="0.37" footer="0.5118110236220472"/>
  <pageSetup fitToHeight="1" fitToWidth="1" horizontalDpi="300" verticalDpi="300" orientation="landscape" paperSize="9" scale="86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36"/>
  <sheetViews>
    <sheetView workbookViewId="0" topLeftCell="A1">
      <selection activeCell="A11" sqref="A11"/>
    </sheetView>
  </sheetViews>
  <sheetFormatPr defaultColWidth="9.00390625" defaultRowHeight="12.75"/>
  <cols>
    <col min="1" max="1" width="11.00390625" style="66" customWidth="1"/>
    <col min="2" max="2" width="18.00390625" style="66" bestFit="1" customWidth="1"/>
    <col min="3" max="3" width="5.00390625" style="66" bestFit="1" customWidth="1"/>
    <col min="4" max="4" width="4.875" style="66" bestFit="1" customWidth="1"/>
    <col min="5" max="5" width="4.375" style="66" bestFit="1" customWidth="1"/>
    <col min="6" max="6" width="3.125" style="66" bestFit="1" customWidth="1"/>
    <col min="7" max="7" width="7.25390625" style="66" bestFit="1" customWidth="1"/>
    <col min="8" max="8" width="8.375" style="66" customWidth="1"/>
    <col min="9" max="9" width="8.875" style="66" customWidth="1"/>
    <col min="10" max="10" width="7.375" style="66" customWidth="1"/>
    <col min="11" max="11" width="8.125" style="66" customWidth="1"/>
    <col min="12" max="12" width="8.375" style="66" customWidth="1"/>
    <col min="13" max="13" width="8.25390625" style="66" customWidth="1"/>
    <col min="14" max="14" width="8.875" style="66" customWidth="1"/>
    <col min="15" max="15" width="7.625" style="66" customWidth="1"/>
    <col min="16" max="16" width="7.875" style="66" customWidth="1"/>
    <col min="17" max="17" width="5.375" style="66" customWidth="1"/>
    <col min="18" max="16384" width="9.125" style="66" customWidth="1"/>
  </cols>
  <sheetData>
    <row r="1" ht="12.75">
      <c r="A1" s="79" t="s">
        <v>120</v>
      </c>
    </row>
    <row r="3" ht="12.75">
      <c r="A3" s="66" t="s">
        <v>12</v>
      </c>
    </row>
    <row r="4" spans="12:16" ht="12.75" customHeight="1">
      <c r="L4" s="68" t="s">
        <v>53</v>
      </c>
      <c r="M4" s="69"/>
      <c r="N4" s="70" t="s">
        <v>59</v>
      </c>
      <c r="O4" s="70"/>
      <c r="P4" s="71"/>
    </row>
    <row r="5" spans="1:16" ht="12.75" customHeight="1">
      <c r="A5" s="51" t="s">
        <v>56</v>
      </c>
      <c r="B5" s="51" t="s">
        <v>2</v>
      </c>
      <c r="C5" s="54" t="s">
        <v>15</v>
      </c>
      <c r="D5" s="54" t="s">
        <v>71</v>
      </c>
      <c r="E5" s="54" t="s">
        <v>72</v>
      </c>
      <c r="F5" s="55" t="s">
        <v>14</v>
      </c>
      <c r="G5" s="32" t="s">
        <v>73</v>
      </c>
      <c r="H5" s="51" t="s">
        <v>3</v>
      </c>
      <c r="I5" s="51" t="s">
        <v>5</v>
      </c>
      <c r="J5" s="56" t="s">
        <v>11</v>
      </c>
      <c r="K5" s="51" t="s">
        <v>4</v>
      </c>
      <c r="L5" s="72" t="s">
        <v>58</v>
      </c>
      <c r="M5" s="82" t="s">
        <v>3</v>
      </c>
      <c r="N5" s="51" t="s">
        <v>5</v>
      </c>
      <c r="O5" s="51" t="s">
        <v>11</v>
      </c>
      <c r="P5" s="51" t="s">
        <v>4</v>
      </c>
    </row>
    <row r="6" spans="1:17" ht="12.75" customHeight="1">
      <c r="A6" s="95">
        <v>1</v>
      </c>
      <c r="B6" s="65" t="s">
        <v>82</v>
      </c>
      <c r="C6" s="78">
        <v>9</v>
      </c>
      <c r="D6" s="112">
        <v>176</v>
      </c>
      <c r="E6" s="78">
        <v>3</v>
      </c>
      <c r="F6" s="78">
        <v>3</v>
      </c>
      <c r="G6" s="78">
        <v>1985</v>
      </c>
      <c r="H6" s="33">
        <v>8.85</v>
      </c>
      <c r="I6" s="33">
        <v>8.5</v>
      </c>
      <c r="J6" s="33">
        <v>8.55</v>
      </c>
      <c r="K6" s="33">
        <v>9.45</v>
      </c>
      <c r="L6" s="33">
        <f aca="true" t="shared" si="0" ref="L6:L24">SUM(H6:K6)</f>
        <v>35.35</v>
      </c>
      <c r="M6" s="49">
        <v>3</v>
      </c>
      <c r="N6" s="49">
        <v>5</v>
      </c>
      <c r="O6" s="49">
        <v>1</v>
      </c>
      <c r="P6" s="49">
        <v>6.5</v>
      </c>
      <c r="Q6" s="75"/>
    </row>
    <row r="7" spans="1:17" ht="12.75" customHeight="1">
      <c r="A7" s="95">
        <v>2</v>
      </c>
      <c r="B7" s="65" t="s">
        <v>172</v>
      </c>
      <c r="C7" s="78">
        <v>23</v>
      </c>
      <c r="D7" s="112">
        <v>184</v>
      </c>
      <c r="E7" s="78">
        <v>3</v>
      </c>
      <c r="F7" s="78">
        <v>3</v>
      </c>
      <c r="G7" s="78">
        <v>1986</v>
      </c>
      <c r="H7" s="33">
        <v>9.1</v>
      </c>
      <c r="I7" s="33">
        <v>8.65</v>
      </c>
      <c r="J7" s="33">
        <v>8.35</v>
      </c>
      <c r="K7" s="33">
        <v>8.9</v>
      </c>
      <c r="L7" s="33">
        <f t="shared" si="0"/>
        <v>35</v>
      </c>
      <c r="M7" s="49">
        <v>1</v>
      </c>
      <c r="N7" s="49">
        <v>3</v>
      </c>
      <c r="O7" s="49">
        <v>3</v>
      </c>
      <c r="P7" s="49">
        <v>14</v>
      </c>
      <c r="Q7" s="75"/>
    </row>
    <row r="8" spans="1:17" ht="12.75" customHeight="1">
      <c r="A8" s="23" t="s">
        <v>117</v>
      </c>
      <c r="B8" s="65" t="s">
        <v>31</v>
      </c>
      <c r="C8" s="78">
        <v>14</v>
      </c>
      <c r="D8" s="112">
        <v>181</v>
      </c>
      <c r="E8" s="78">
        <v>3</v>
      </c>
      <c r="F8" s="78">
        <v>3</v>
      </c>
      <c r="G8" s="78">
        <v>1985</v>
      </c>
      <c r="H8" s="33">
        <v>8.35</v>
      </c>
      <c r="I8" s="33">
        <v>8.6</v>
      </c>
      <c r="J8" s="33">
        <v>8.05</v>
      </c>
      <c r="K8" s="33">
        <v>9.8</v>
      </c>
      <c r="L8" s="33">
        <f aca="true" t="shared" si="1" ref="L8:L23">SUM(H8:K8)</f>
        <v>34.8</v>
      </c>
      <c r="M8" s="49">
        <v>8</v>
      </c>
      <c r="N8" s="49">
        <v>4</v>
      </c>
      <c r="O8" s="49">
        <v>6</v>
      </c>
      <c r="P8" s="49">
        <v>3</v>
      </c>
      <c r="Q8" s="75"/>
    </row>
    <row r="9" spans="1:17" ht="12.75" customHeight="1">
      <c r="A9" s="23" t="s">
        <v>117</v>
      </c>
      <c r="B9" s="65" t="s">
        <v>96</v>
      </c>
      <c r="C9" s="78">
        <v>1</v>
      </c>
      <c r="D9" s="112">
        <v>170</v>
      </c>
      <c r="E9" s="78">
        <v>3</v>
      </c>
      <c r="F9" s="78">
        <v>2</v>
      </c>
      <c r="G9" s="78">
        <v>1986</v>
      </c>
      <c r="H9" s="33">
        <v>8.95</v>
      </c>
      <c r="I9" s="33">
        <v>7.65</v>
      </c>
      <c r="J9" s="33">
        <v>8.2</v>
      </c>
      <c r="K9" s="33">
        <v>10</v>
      </c>
      <c r="L9" s="73">
        <f>SUM(H9:K9)</f>
        <v>34.8</v>
      </c>
      <c r="M9" s="49">
        <v>2</v>
      </c>
      <c r="N9" s="49">
        <v>14</v>
      </c>
      <c r="O9" s="49">
        <v>4.5</v>
      </c>
      <c r="P9" s="49">
        <v>1</v>
      </c>
      <c r="Q9" s="75"/>
    </row>
    <row r="10" spans="1:17" ht="12.75" customHeight="1">
      <c r="A10" s="95">
        <v>5</v>
      </c>
      <c r="B10" s="65" t="s">
        <v>29</v>
      </c>
      <c r="C10" s="78">
        <v>35</v>
      </c>
      <c r="D10" s="112">
        <v>196</v>
      </c>
      <c r="E10" s="78">
        <v>3</v>
      </c>
      <c r="F10" s="78">
        <v>4</v>
      </c>
      <c r="G10" s="78">
        <v>1985</v>
      </c>
      <c r="H10" s="33">
        <v>8.65</v>
      </c>
      <c r="I10" s="33">
        <v>8.3</v>
      </c>
      <c r="J10" s="33">
        <v>8</v>
      </c>
      <c r="K10" s="33">
        <v>9.5</v>
      </c>
      <c r="L10" s="33">
        <f t="shared" si="0"/>
        <v>34.45</v>
      </c>
      <c r="M10" s="49">
        <v>6</v>
      </c>
      <c r="N10" s="49">
        <v>6</v>
      </c>
      <c r="O10" s="49">
        <v>7</v>
      </c>
      <c r="P10" s="49">
        <v>4.5</v>
      </c>
      <c r="Q10" s="75"/>
    </row>
    <row r="11" spans="1:17" ht="12.75" customHeight="1">
      <c r="A11" s="95">
        <v>6</v>
      </c>
      <c r="B11" s="65" t="s">
        <v>168</v>
      </c>
      <c r="C11" s="78">
        <v>4</v>
      </c>
      <c r="D11" s="112">
        <v>171</v>
      </c>
      <c r="E11" s="78">
        <v>3</v>
      </c>
      <c r="F11" s="78">
        <v>4</v>
      </c>
      <c r="G11" s="78">
        <v>1985</v>
      </c>
      <c r="H11" s="33">
        <v>8.7</v>
      </c>
      <c r="I11" s="33">
        <v>7.8</v>
      </c>
      <c r="J11" s="33">
        <v>8.4</v>
      </c>
      <c r="K11" s="33">
        <v>9.45</v>
      </c>
      <c r="L11" s="33">
        <f t="shared" si="0"/>
        <v>34.349999999999994</v>
      </c>
      <c r="M11" s="49">
        <v>5</v>
      </c>
      <c r="N11" s="49">
        <v>11.5</v>
      </c>
      <c r="O11" s="49">
        <v>2</v>
      </c>
      <c r="P11" s="49">
        <v>6.5</v>
      </c>
      <c r="Q11" s="75"/>
    </row>
    <row r="12" spans="1:17" ht="12.75" customHeight="1">
      <c r="A12" s="95">
        <v>7</v>
      </c>
      <c r="B12" s="65" t="s">
        <v>169</v>
      </c>
      <c r="C12" s="78">
        <v>5</v>
      </c>
      <c r="D12" s="112">
        <v>172</v>
      </c>
      <c r="E12" s="78">
        <v>3</v>
      </c>
      <c r="F12" s="78">
        <v>4</v>
      </c>
      <c r="G12" s="78">
        <v>1986</v>
      </c>
      <c r="H12" s="33">
        <v>8.8</v>
      </c>
      <c r="I12" s="33">
        <v>8.25</v>
      </c>
      <c r="J12" s="33">
        <v>6.95</v>
      </c>
      <c r="K12" s="33">
        <v>9.95</v>
      </c>
      <c r="L12" s="33">
        <f t="shared" si="0"/>
        <v>33.95</v>
      </c>
      <c r="M12" s="49">
        <v>4</v>
      </c>
      <c r="N12" s="49">
        <v>7.5</v>
      </c>
      <c r="O12" s="49">
        <v>16.5</v>
      </c>
      <c r="P12" s="49">
        <v>2</v>
      </c>
      <c r="Q12" s="75"/>
    </row>
    <row r="13" spans="1:17" ht="12.75" customHeight="1">
      <c r="A13" s="95">
        <v>8</v>
      </c>
      <c r="B13" s="65" t="s">
        <v>33</v>
      </c>
      <c r="C13" s="78">
        <v>23</v>
      </c>
      <c r="D13" s="112">
        <v>183</v>
      </c>
      <c r="E13" s="78">
        <v>3</v>
      </c>
      <c r="F13" s="78">
        <v>3</v>
      </c>
      <c r="G13" s="78">
        <v>1985</v>
      </c>
      <c r="H13" s="33">
        <v>8.55</v>
      </c>
      <c r="I13" s="33">
        <v>7.6</v>
      </c>
      <c r="J13" s="33">
        <v>7.95</v>
      </c>
      <c r="K13" s="33">
        <v>9.2</v>
      </c>
      <c r="L13" s="33">
        <f t="shared" si="0"/>
        <v>33.3</v>
      </c>
      <c r="M13" s="49">
        <v>7</v>
      </c>
      <c r="N13" s="49">
        <v>15</v>
      </c>
      <c r="O13" s="49">
        <v>8.5</v>
      </c>
      <c r="P13" s="49">
        <v>10.5</v>
      </c>
      <c r="Q13" s="75"/>
    </row>
    <row r="14" spans="1:17" ht="12.75" customHeight="1">
      <c r="A14" s="95">
        <v>9</v>
      </c>
      <c r="B14" s="65" t="s">
        <v>30</v>
      </c>
      <c r="C14" s="78">
        <v>14</v>
      </c>
      <c r="D14" s="112">
        <v>178</v>
      </c>
      <c r="E14" s="78">
        <v>3</v>
      </c>
      <c r="F14" s="78">
        <v>3</v>
      </c>
      <c r="G14" s="78">
        <v>1985</v>
      </c>
      <c r="H14" s="33">
        <v>7.4</v>
      </c>
      <c r="I14" s="33">
        <v>8.25</v>
      </c>
      <c r="J14" s="33">
        <v>8.2</v>
      </c>
      <c r="K14" s="33">
        <v>8.65</v>
      </c>
      <c r="L14" s="33">
        <f t="shared" si="0"/>
        <v>32.5</v>
      </c>
      <c r="M14" s="49">
        <v>18</v>
      </c>
      <c r="N14" s="49">
        <v>7.5</v>
      </c>
      <c r="O14" s="49">
        <v>4.5</v>
      </c>
      <c r="P14" s="49">
        <v>18.5</v>
      </c>
      <c r="Q14" s="75"/>
    </row>
    <row r="15" spans="1:17" ht="12.75" customHeight="1">
      <c r="A15" s="95">
        <v>10</v>
      </c>
      <c r="B15" s="65" t="s">
        <v>170</v>
      </c>
      <c r="C15" s="78">
        <v>5</v>
      </c>
      <c r="D15" s="112">
        <v>173</v>
      </c>
      <c r="E15" s="78">
        <v>3</v>
      </c>
      <c r="F15" s="78">
        <v>4</v>
      </c>
      <c r="G15" s="78">
        <v>1986</v>
      </c>
      <c r="H15" s="33">
        <v>7.95</v>
      </c>
      <c r="I15" s="33">
        <v>8.7</v>
      </c>
      <c r="J15" s="33">
        <v>6.8</v>
      </c>
      <c r="K15" s="33">
        <v>9</v>
      </c>
      <c r="L15" s="33">
        <f t="shared" si="0"/>
        <v>32.45</v>
      </c>
      <c r="M15" s="49">
        <v>11</v>
      </c>
      <c r="N15" s="49">
        <v>1.5</v>
      </c>
      <c r="O15" s="49">
        <v>19.5</v>
      </c>
      <c r="P15" s="49">
        <v>13</v>
      </c>
      <c r="Q15" s="75"/>
    </row>
    <row r="16" spans="1:17" ht="12.75" customHeight="1">
      <c r="A16" s="95">
        <v>11</v>
      </c>
      <c r="B16" s="65" t="s">
        <v>84</v>
      </c>
      <c r="C16" s="78">
        <v>35</v>
      </c>
      <c r="D16" s="112">
        <v>197</v>
      </c>
      <c r="E16" s="78">
        <v>3</v>
      </c>
      <c r="F16" s="78">
        <v>4</v>
      </c>
      <c r="G16" s="78">
        <v>1985</v>
      </c>
      <c r="H16" s="33">
        <v>8</v>
      </c>
      <c r="I16" s="33">
        <v>7.85</v>
      </c>
      <c r="J16" s="33">
        <v>7.3</v>
      </c>
      <c r="K16" s="33">
        <v>8.75</v>
      </c>
      <c r="L16" s="33">
        <f t="shared" si="1"/>
        <v>31.9</v>
      </c>
      <c r="M16" s="49">
        <v>9.5</v>
      </c>
      <c r="N16" s="49">
        <v>9.5</v>
      </c>
      <c r="O16" s="49">
        <v>11</v>
      </c>
      <c r="P16" s="49">
        <v>15.5</v>
      </c>
      <c r="Q16" s="75"/>
    </row>
    <row r="17" spans="1:17" ht="12.75" customHeight="1">
      <c r="A17" s="95">
        <v>12</v>
      </c>
      <c r="B17" s="65" t="s">
        <v>18</v>
      </c>
      <c r="C17" s="78">
        <v>14</v>
      </c>
      <c r="D17" s="112">
        <v>179</v>
      </c>
      <c r="E17" s="78">
        <v>3</v>
      </c>
      <c r="F17" s="78">
        <v>3</v>
      </c>
      <c r="G17" s="78">
        <v>1984</v>
      </c>
      <c r="H17" s="33">
        <v>7.5</v>
      </c>
      <c r="I17" s="33">
        <v>8.7</v>
      </c>
      <c r="J17" s="33">
        <v>7.25</v>
      </c>
      <c r="K17" s="33">
        <v>8</v>
      </c>
      <c r="L17" s="33">
        <f t="shared" si="1"/>
        <v>31.45</v>
      </c>
      <c r="M17" s="49">
        <v>16.5</v>
      </c>
      <c r="N17" s="49">
        <v>1.5</v>
      </c>
      <c r="O17" s="49">
        <v>12</v>
      </c>
      <c r="P17" s="49">
        <v>22</v>
      </c>
      <c r="Q17" s="75"/>
    </row>
    <row r="18" spans="1:17" ht="12.75" customHeight="1">
      <c r="A18" s="95">
        <v>13</v>
      </c>
      <c r="B18" s="65" t="s">
        <v>171</v>
      </c>
      <c r="C18" s="78">
        <v>11</v>
      </c>
      <c r="D18" s="112">
        <v>177</v>
      </c>
      <c r="E18" s="78">
        <v>3</v>
      </c>
      <c r="F18" s="78">
        <v>4</v>
      </c>
      <c r="G18" s="78">
        <v>1985</v>
      </c>
      <c r="H18" s="33">
        <v>6.6</v>
      </c>
      <c r="I18" s="33">
        <v>7.85</v>
      </c>
      <c r="J18" s="33">
        <v>7.85</v>
      </c>
      <c r="K18" s="33">
        <v>9.05</v>
      </c>
      <c r="L18" s="33">
        <f t="shared" si="1"/>
        <v>31.349999999999998</v>
      </c>
      <c r="M18" s="49">
        <v>19.5</v>
      </c>
      <c r="N18" s="49">
        <v>9.5</v>
      </c>
      <c r="O18" s="49">
        <v>10</v>
      </c>
      <c r="P18" s="49">
        <v>12</v>
      </c>
      <c r="Q18" s="75"/>
    </row>
    <row r="19" spans="1:17" ht="12.75" customHeight="1">
      <c r="A19" s="95">
        <v>14</v>
      </c>
      <c r="B19" s="65" t="s">
        <v>179</v>
      </c>
      <c r="C19" s="78">
        <v>36</v>
      </c>
      <c r="D19" s="112">
        <v>198</v>
      </c>
      <c r="E19" s="78">
        <v>3</v>
      </c>
      <c r="F19" s="78">
        <v>3</v>
      </c>
      <c r="G19" s="78">
        <v>1984</v>
      </c>
      <c r="H19" s="33">
        <v>8</v>
      </c>
      <c r="I19" s="33">
        <v>6.9</v>
      </c>
      <c r="J19" s="33">
        <v>6.85</v>
      </c>
      <c r="K19" s="33">
        <v>9.35</v>
      </c>
      <c r="L19" s="33">
        <f t="shared" si="1"/>
        <v>31.1</v>
      </c>
      <c r="M19" s="74" t="s">
        <v>237</v>
      </c>
      <c r="N19" s="49">
        <v>21</v>
      </c>
      <c r="O19" s="49">
        <v>18</v>
      </c>
      <c r="P19" s="49">
        <v>8</v>
      </c>
      <c r="Q19" s="75"/>
    </row>
    <row r="20" spans="1:17" ht="12.75" customHeight="1">
      <c r="A20" s="23" t="s">
        <v>119</v>
      </c>
      <c r="B20" s="65" t="s">
        <v>176</v>
      </c>
      <c r="C20" s="78">
        <v>28</v>
      </c>
      <c r="D20" s="112">
        <v>191</v>
      </c>
      <c r="E20" s="78">
        <v>3</v>
      </c>
      <c r="F20" s="78">
        <v>3</v>
      </c>
      <c r="G20" s="78">
        <v>1986</v>
      </c>
      <c r="H20" s="33">
        <v>7.55</v>
      </c>
      <c r="I20" s="33">
        <v>5.8</v>
      </c>
      <c r="J20" s="33">
        <v>7.95</v>
      </c>
      <c r="K20" s="33">
        <v>9.25</v>
      </c>
      <c r="L20" s="33">
        <f t="shared" si="1"/>
        <v>30.55</v>
      </c>
      <c r="M20" s="49">
        <v>15</v>
      </c>
      <c r="N20" s="49">
        <v>24</v>
      </c>
      <c r="O20" s="49">
        <v>8.5</v>
      </c>
      <c r="P20" s="49">
        <v>9</v>
      </c>
      <c r="Q20" s="75"/>
    </row>
    <row r="21" spans="1:17" ht="12.75" customHeight="1">
      <c r="A21" s="23" t="s">
        <v>119</v>
      </c>
      <c r="B21" s="65" t="s">
        <v>174</v>
      </c>
      <c r="C21" s="78">
        <v>25</v>
      </c>
      <c r="D21" s="112">
        <v>186</v>
      </c>
      <c r="E21" s="78">
        <v>3</v>
      </c>
      <c r="F21" s="78">
        <v>2</v>
      </c>
      <c r="G21" s="78">
        <v>1986</v>
      </c>
      <c r="H21" s="33">
        <v>7.6</v>
      </c>
      <c r="I21" s="33">
        <v>7.35</v>
      </c>
      <c r="J21" s="33">
        <v>6.95</v>
      </c>
      <c r="K21" s="33">
        <v>8.65</v>
      </c>
      <c r="L21" s="33">
        <f t="shared" si="1"/>
        <v>30.549999999999997</v>
      </c>
      <c r="M21" s="49">
        <v>13.5</v>
      </c>
      <c r="N21" s="49">
        <v>18.5</v>
      </c>
      <c r="O21" s="49">
        <v>16.5</v>
      </c>
      <c r="P21" s="49">
        <v>18.5</v>
      </c>
      <c r="Q21" s="75"/>
    </row>
    <row r="22" spans="1:17" ht="12.75" customHeight="1">
      <c r="A22" s="95">
        <v>17</v>
      </c>
      <c r="B22" s="65" t="s">
        <v>28</v>
      </c>
      <c r="C22" s="78">
        <v>25</v>
      </c>
      <c r="D22" s="112">
        <v>187</v>
      </c>
      <c r="E22" s="78">
        <v>3</v>
      </c>
      <c r="F22" s="78">
        <v>2</v>
      </c>
      <c r="G22" s="78">
        <v>1986</v>
      </c>
      <c r="H22" s="33">
        <v>7.6</v>
      </c>
      <c r="I22" s="33">
        <v>6.85</v>
      </c>
      <c r="J22" s="33">
        <v>7.15</v>
      </c>
      <c r="K22" s="33">
        <v>8.75</v>
      </c>
      <c r="L22" s="33">
        <f t="shared" si="1"/>
        <v>30.35</v>
      </c>
      <c r="M22" s="49">
        <v>13.5</v>
      </c>
      <c r="N22" s="49">
        <v>22</v>
      </c>
      <c r="O22" s="49">
        <v>14</v>
      </c>
      <c r="P22" s="49">
        <v>15.5</v>
      </c>
      <c r="Q22" s="75"/>
    </row>
    <row r="23" spans="1:17" ht="12.75" customHeight="1">
      <c r="A23" s="95">
        <v>18</v>
      </c>
      <c r="B23" s="65" t="s">
        <v>83</v>
      </c>
      <c r="C23" s="78">
        <v>16</v>
      </c>
      <c r="D23" s="112">
        <v>182</v>
      </c>
      <c r="E23" s="78">
        <v>3</v>
      </c>
      <c r="F23" s="78">
        <v>4</v>
      </c>
      <c r="G23" s="78">
        <v>1985</v>
      </c>
      <c r="H23" s="33">
        <v>7.7</v>
      </c>
      <c r="I23" s="33">
        <v>7.25</v>
      </c>
      <c r="J23" s="33">
        <v>6.35</v>
      </c>
      <c r="K23" s="33">
        <v>8.7</v>
      </c>
      <c r="L23" s="33">
        <f t="shared" si="1"/>
        <v>29.999999999999996</v>
      </c>
      <c r="M23" s="49">
        <v>12</v>
      </c>
      <c r="N23" s="49">
        <v>20</v>
      </c>
      <c r="O23" s="49">
        <v>22</v>
      </c>
      <c r="P23" s="49">
        <v>17</v>
      </c>
      <c r="Q23" s="75"/>
    </row>
    <row r="24" spans="1:17" ht="12.75" customHeight="1">
      <c r="A24" s="95">
        <v>19</v>
      </c>
      <c r="B24" s="65" t="s">
        <v>100</v>
      </c>
      <c r="C24" s="78">
        <v>7</v>
      </c>
      <c r="D24" s="112">
        <v>174</v>
      </c>
      <c r="E24" s="78">
        <v>3</v>
      </c>
      <c r="F24" s="78">
        <v>2</v>
      </c>
      <c r="G24" s="78">
        <v>1986</v>
      </c>
      <c r="H24" s="33">
        <v>6.55</v>
      </c>
      <c r="I24" s="33">
        <v>7.45</v>
      </c>
      <c r="J24" s="33">
        <v>7.2</v>
      </c>
      <c r="K24" s="33">
        <v>8.25</v>
      </c>
      <c r="L24" s="33">
        <f t="shared" si="0"/>
        <v>29.45</v>
      </c>
      <c r="M24" s="49">
        <v>21</v>
      </c>
      <c r="N24" s="49">
        <v>16</v>
      </c>
      <c r="O24" s="49">
        <v>13</v>
      </c>
      <c r="P24" s="49">
        <v>21</v>
      </c>
      <c r="Q24" s="75"/>
    </row>
    <row r="25" spans="1:16" ht="12.75" customHeight="1">
      <c r="A25" s="95">
        <v>20</v>
      </c>
      <c r="B25" s="65" t="s">
        <v>175</v>
      </c>
      <c r="C25" s="78">
        <v>26</v>
      </c>
      <c r="D25" s="112">
        <v>188</v>
      </c>
      <c r="E25" s="78">
        <v>3</v>
      </c>
      <c r="F25" s="78">
        <v>4</v>
      </c>
      <c r="G25" s="78">
        <v>1984</v>
      </c>
      <c r="H25" s="33">
        <v>7.5</v>
      </c>
      <c r="I25" s="33">
        <v>7.8</v>
      </c>
      <c r="J25" s="33">
        <v>5.5</v>
      </c>
      <c r="K25" s="33">
        <v>8.5</v>
      </c>
      <c r="L25" s="33">
        <f aca="true" t="shared" si="2" ref="L25:L30">SUM(H25:K25)</f>
        <v>29.3</v>
      </c>
      <c r="M25" s="49">
        <v>16.5</v>
      </c>
      <c r="N25" s="49">
        <v>11.5</v>
      </c>
      <c r="O25" s="49">
        <v>24</v>
      </c>
      <c r="P25" s="49">
        <v>20</v>
      </c>
    </row>
    <row r="26" spans="1:16" ht="12.75" customHeight="1">
      <c r="A26" s="95">
        <v>21</v>
      </c>
      <c r="B26" s="65" t="s">
        <v>177</v>
      </c>
      <c r="C26" s="78">
        <v>33</v>
      </c>
      <c r="D26" s="112">
        <v>193</v>
      </c>
      <c r="E26" s="78">
        <v>3</v>
      </c>
      <c r="F26" s="78">
        <v>2</v>
      </c>
      <c r="G26" s="78">
        <v>1985</v>
      </c>
      <c r="H26" s="33">
        <v>6.6</v>
      </c>
      <c r="I26" s="33">
        <v>7.4</v>
      </c>
      <c r="J26" s="33">
        <v>6.75</v>
      </c>
      <c r="K26" s="33">
        <v>7</v>
      </c>
      <c r="L26" s="33">
        <f t="shared" si="2"/>
        <v>27.75</v>
      </c>
      <c r="M26" s="49">
        <v>19.5</v>
      </c>
      <c r="N26" s="49">
        <v>17</v>
      </c>
      <c r="O26" s="49">
        <v>21</v>
      </c>
      <c r="P26" s="49">
        <v>23</v>
      </c>
    </row>
    <row r="27" spans="1:16" ht="12.75" customHeight="1">
      <c r="A27" s="95">
        <v>22</v>
      </c>
      <c r="B27" s="65" t="s">
        <v>114</v>
      </c>
      <c r="C27" s="78">
        <v>38</v>
      </c>
      <c r="D27" s="112">
        <v>199</v>
      </c>
      <c r="E27" s="78">
        <v>3</v>
      </c>
      <c r="F27" s="78">
        <v>4</v>
      </c>
      <c r="G27" s="78">
        <v>1986</v>
      </c>
      <c r="H27" s="33">
        <v>4.4</v>
      </c>
      <c r="I27" s="33">
        <v>7.7</v>
      </c>
      <c r="J27" s="33">
        <v>5.95</v>
      </c>
      <c r="K27" s="33">
        <v>9.5</v>
      </c>
      <c r="L27" s="33">
        <f t="shared" si="2"/>
        <v>27.55</v>
      </c>
      <c r="M27" s="49">
        <v>23</v>
      </c>
      <c r="N27" s="49">
        <v>13</v>
      </c>
      <c r="O27" s="49">
        <v>23</v>
      </c>
      <c r="P27" s="49">
        <v>4.5</v>
      </c>
    </row>
    <row r="28" spans="1:16" ht="12.75" customHeight="1">
      <c r="A28" s="95">
        <v>23</v>
      </c>
      <c r="B28" s="65" t="s">
        <v>173</v>
      </c>
      <c r="C28" s="78">
        <v>24</v>
      </c>
      <c r="D28" s="112">
        <v>185</v>
      </c>
      <c r="E28" s="78">
        <v>3</v>
      </c>
      <c r="F28" s="78">
        <v>4</v>
      </c>
      <c r="G28" s="78">
        <v>1984</v>
      </c>
      <c r="H28" s="33">
        <v>4.3</v>
      </c>
      <c r="I28" s="33">
        <v>6.8</v>
      </c>
      <c r="J28" s="33">
        <v>7.05</v>
      </c>
      <c r="K28" s="33">
        <v>9.2</v>
      </c>
      <c r="L28" s="33">
        <f t="shared" si="2"/>
        <v>27.349999999999998</v>
      </c>
      <c r="M28" s="49">
        <v>24</v>
      </c>
      <c r="N28" s="49">
        <v>23</v>
      </c>
      <c r="O28" s="49">
        <v>15</v>
      </c>
      <c r="P28" s="49">
        <v>10.5</v>
      </c>
    </row>
    <row r="29" spans="1:16" ht="12.75" customHeight="1">
      <c r="A29" s="95">
        <v>24</v>
      </c>
      <c r="B29" s="65" t="s">
        <v>178</v>
      </c>
      <c r="C29" s="78">
        <v>33</v>
      </c>
      <c r="D29" s="112">
        <v>195</v>
      </c>
      <c r="E29" s="78">
        <v>3</v>
      </c>
      <c r="F29" s="78">
        <v>2</v>
      </c>
      <c r="G29" s="78">
        <v>1986</v>
      </c>
      <c r="H29" s="33">
        <v>4.9</v>
      </c>
      <c r="I29" s="33">
        <v>7.35</v>
      </c>
      <c r="J29" s="33">
        <v>6.8</v>
      </c>
      <c r="K29" s="33">
        <v>0</v>
      </c>
      <c r="L29" s="33">
        <f t="shared" si="2"/>
        <v>19.05</v>
      </c>
      <c r="M29" s="49">
        <v>22</v>
      </c>
      <c r="N29" s="49">
        <v>18.5</v>
      </c>
      <c r="O29" s="49">
        <v>19.5</v>
      </c>
      <c r="P29" s="49">
        <v>24</v>
      </c>
    </row>
    <row r="30" spans="1:16" ht="12.75" customHeight="1">
      <c r="A30" s="95"/>
      <c r="B30" s="65" t="s">
        <v>32</v>
      </c>
      <c r="C30" s="78">
        <v>9</v>
      </c>
      <c r="D30" s="112">
        <v>175</v>
      </c>
      <c r="E30" s="78">
        <v>3</v>
      </c>
      <c r="F30" s="78">
        <v>3</v>
      </c>
      <c r="G30" s="78">
        <v>1986</v>
      </c>
      <c r="H30" s="33" t="s">
        <v>231</v>
      </c>
      <c r="I30" s="33"/>
      <c r="J30" s="33"/>
      <c r="K30" s="33"/>
      <c r="L30" s="33">
        <f t="shared" si="2"/>
        <v>0</v>
      </c>
      <c r="M30" s="49"/>
      <c r="N30" s="49"/>
      <c r="O30" s="49"/>
      <c r="P30" s="49"/>
    </row>
    <row r="31" spans="1:16" ht="12.75" customHeight="1">
      <c r="A31" s="39"/>
      <c r="B31" s="113"/>
      <c r="C31" s="113"/>
      <c r="D31" s="113"/>
      <c r="E31" s="114"/>
      <c r="F31" s="114"/>
      <c r="G31" s="113"/>
      <c r="H31" s="50"/>
      <c r="I31" s="50"/>
      <c r="J31" s="50"/>
      <c r="K31" s="50"/>
      <c r="L31" s="50"/>
      <c r="M31" s="80"/>
      <c r="N31" s="80"/>
      <c r="O31" s="80"/>
      <c r="P31" s="80"/>
    </row>
    <row r="32" spans="1:16" ht="12.75" customHeight="1">
      <c r="A32" s="39"/>
      <c r="B32" s="113"/>
      <c r="C32" s="113"/>
      <c r="D32" s="113"/>
      <c r="E32" s="114"/>
      <c r="F32" s="114"/>
      <c r="G32" s="113"/>
      <c r="H32" s="50"/>
      <c r="I32" s="50"/>
      <c r="J32" s="50"/>
      <c r="K32" s="50"/>
      <c r="L32" s="50"/>
      <c r="M32" s="80"/>
      <c r="N32" s="80"/>
      <c r="O32" s="80"/>
      <c r="P32" s="80"/>
    </row>
    <row r="33" spans="1:16" ht="12.75" customHeight="1">
      <c r="A33" s="39"/>
      <c r="B33" s="113"/>
      <c r="C33" s="113"/>
      <c r="D33" s="113"/>
      <c r="E33" s="114"/>
      <c r="F33" s="114"/>
      <c r="G33" s="113"/>
      <c r="H33" s="50"/>
      <c r="I33" s="50"/>
      <c r="J33" s="50"/>
      <c r="K33" s="50"/>
      <c r="L33" s="50"/>
      <c r="M33" s="80"/>
      <c r="N33" s="80"/>
      <c r="O33" s="80"/>
      <c r="P33" s="80"/>
    </row>
    <row r="34" spans="1:16" ht="12.75">
      <c r="A34" s="39"/>
      <c r="B34" s="113"/>
      <c r="C34" s="113"/>
      <c r="D34" s="113"/>
      <c r="E34" s="114"/>
      <c r="F34" s="114"/>
      <c r="G34" s="113"/>
      <c r="H34" s="50"/>
      <c r="I34" s="50"/>
      <c r="J34" s="50"/>
      <c r="K34" s="50"/>
      <c r="L34" s="50"/>
      <c r="M34" s="80"/>
      <c r="N34" s="80"/>
      <c r="O34" s="80"/>
      <c r="P34" s="80"/>
    </row>
    <row r="35" spans="1:16" ht="12.75">
      <c r="A35" s="39"/>
      <c r="B35" s="113"/>
      <c r="C35" s="113"/>
      <c r="D35" s="113"/>
      <c r="E35" s="114"/>
      <c r="F35" s="114"/>
      <c r="G35" s="113"/>
      <c r="H35" s="50"/>
      <c r="I35" s="50"/>
      <c r="J35" s="50"/>
      <c r="K35" s="50"/>
      <c r="L35" s="50"/>
      <c r="M35" s="80"/>
      <c r="N35" s="80"/>
      <c r="O35" s="80"/>
      <c r="P35" s="80"/>
    </row>
    <row r="36" spans="1:16" ht="12.75">
      <c r="A36" s="76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</row>
  </sheetData>
  <printOptions/>
  <pageMargins left="0.84" right="0.7874015748031497" top="0.57" bottom="0.71" header="0.42" footer="0.5118110236220472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workbookViewId="0" topLeftCell="A19">
      <selection activeCell="C35" sqref="C35"/>
    </sheetView>
  </sheetViews>
  <sheetFormatPr defaultColWidth="9.00390625" defaultRowHeight="12.75"/>
  <cols>
    <col min="1" max="1" width="6.875" style="260" customWidth="1"/>
    <col min="2" max="2" width="6.00390625" style="261" customWidth="1"/>
    <col min="3" max="3" width="5.75390625" style="261" customWidth="1"/>
    <col min="4" max="4" width="18.75390625" style="260" customWidth="1"/>
    <col min="5" max="5" width="8.00390625" style="260" customWidth="1"/>
    <col min="6" max="6" width="19.25390625" style="260" customWidth="1"/>
    <col min="7" max="7" width="9.75390625" style="261" customWidth="1"/>
    <col min="8" max="8" width="8.875" style="261" customWidth="1"/>
    <col min="9" max="9" width="11.00390625" style="261" customWidth="1"/>
    <col min="10" max="10" width="9.75390625" style="260" customWidth="1"/>
    <col min="11" max="11" width="8.875" style="260" customWidth="1"/>
    <col min="12" max="12" width="11.00390625" style="260" customWidth="1"/>
    <col min="13" max="14" width="9.00390625" style="260" customWidth="1"/>
    <col min="15" max="15" width="7.75390625" style="260" customWidth="1"/>
    <col min="16" max="16384" width="9.125" style="260" customWidth="1"/>
  </cols>
  <sheetData>
    <row r="1" spans="1:13" ht="12.75">
      <c r="A1" s="259" t="s">
        <v>242</v>
      </c>
      <c r="B1" s="259"/>
      <c r="C1" s="259"/>
      <c r="G1" s="260" t="s">
        <v>335</v>
      </c>
      <c r="I1" s="262"/>
      <c r="J1" s="326"/>
      <c r="K1" s="326"/>
      <c r="L1" s="326"/>
      <c r="M1" s="326"/>
    </row>
    <row r="2" spans="1:13" ht="12.75">
      <c r="A2" s="259" t="s">
        <v>336</v>
      </c>
      <c r="B2" s="259"/>
      <c r="C2" s="260"/>
      <c r="G2" s="263">
        <v>37416</v>
      </c>
      <c r="I2" s="262"/>
      <c r="J2" s="326"/>
      <c r="K2" s="334"/>
      <c r="L2" s="326"/>
      <c r="M2" s="326"/>
    </row>
    <row r="3" spans="9:13" ht="12.75">
      <c r="I3" s="262"/>
      <c r="J3" s="326"/>
      <c r="K3" s="326"/>
      <c r="L3" s="326"/>
      <c r="M3" s="326"/>
    </row>
    <row r="4" spans="1:13" ht="13.5" thickBot="1">
      <c r="A4" s="260" t="s">
        <v>330</v>
      </c>
      <c r="I4" s="262"/>
      <c r="J4" s="326"/>
      <c r="K4" s="326"/>
      <c r="L4" s="326"/>
      <c r="M4" s="326"/>
    </row>
    <row r="5" spans="1:15" ht="12.75">
      <c r="A5" s="341" t="s">
        <v>37</v>
      </c>
      <c r="B5" s="266" t="s">
        <v>245</v>
      </c>
      <c r="C5" s="266" t="s">
        <v>15</v>
      </c>
      <c r="D5" s="266" t="s">
        <v>54</v>
      </c>
      <c r="E5" s="267" t="s">
        <v>246</v>
      </c>
      <c r="F5" s="268" t="s">
        <v>247</v>
      </c>
      <c r="G5" s="371" t="s">
        <v>337</v>
      </c>
      <c r="H5" s="372"/>
      <c r="I5" s="262"/>
      <c r="J5" s="327"/>
      <c r="K5" s="262"/>
      <c r="L5" s="327"/>
      <c r="M5" s="262"/>
      <c r="O5" s="335"/>
    </row>
    <row r="6" spans="1:15" ht="13.5" thickBot="1">
      <c r="A6" s="342" t="s">
        <v>38</v>
      </c>
      <c r="B6" s="269"/>
      <c r="C6" s="269"/>
      <c r="D6" s="269"/>
      <c r="E6" s="270"/>
      <c r="F6" s="270"/>
      <c r="G6" s="271" t="s">
        <v>65</v>
      </c>
      <c r="H6" s="272" t="s">
        <v>37</v>
      </c>
      <c r="I6" s="262"/>
      <c r="J6" s="262"/>
      <c r="K6" s="262"/>
      <c r="L6" s="262"/>
      <c r="M6" s="262"/>
      <c r="O6" s="335"/>
    </row>
    <row r="7" spans="1:15" ht="12.75">
      <c r="A7" s="273">
        <v>21</v>
      </c>
      <c r="B7" s="320">
        <v>170</v>
      </c>
      <c r="C7" s="275">
        <v>1</v>
      </c>
      <c r="D7" s="276" t="s">
        <v>325</v>
      </c>
      <c r="E7" s="275">
        <v>1986</v>
      </c>
      <c r="F7" s="276" t="s">
        <v>314</v>
      </c>
      <c r="G7" s="277">
        <v>0.0015347222222222223</v>
      </c>
      <c r="H7" s="278">
        <v>21</v>
      </c>
      <c r="I7" s="262"/>
      <c r="J7" s="262"/>
      <c r="K7" s="262"/>
      <c r="L7" s="339"/>
      <c r="M7" s="262"/>
      <c r="O7" s="335"/>
    </row>
    <row r="8" spans="1:15" ht="12.75">
      <c r="A8" s="279">
        <v>1</v>
      </c>
      <c r="B8" s="274">
        <v>191</v>
      </c>
      <c r="C8" s="280">
        <v>28</v>
      </c>
      <c r="D8" s="284" t="s">
        <v>176</v>
      </c>
      <c r="E8" s="280">
        <v>1986</v>
      </c>
      <c r="F8" s="284" t="s">
        <v>279</v>
      </c>
      <c r="G8" s="282">
        <v>0.0010034722222222222</v>
      </c>
      <c r="H8" s="283">
        <v>1</v>
      </c>
      <c r="I8" s="262"/>
      <c r="J8" s="262"/>
      <c r="K8" s="262"/>
      <c r="L8" s="339"/>
      <c r="M8" s="262"/>
      <c r="O8" s="335"/>
    </row>
    <row r="9" spans="1:15" ht="12.75">
      <c r="A9" s="279">
        <v>2</v>
      </c>
      <c r="B9" s="274">
        <v>197</v>
      </c>
      <c r="C9" s="280">
        <v>35</v>
      </c>
      <c r="D9" s="284" t="s">
        <v>84</v>
      </c>
      <c r="E9" s="280">
        <v>1985</v>
      </c>
      <c r="F9" s="284" t="s">
        <v>321</v>
      </c>
      <c r="G9" s="282">
        <v>0.0010092592592592592</v>
      </c>
      <c r="H9" s="283">
        <v>2</v>
      </c>
      <c r="I9" s="262"/>
      <c r="J9" s="262"/>
      <c r="K9" s="262"/>
      <c r="L9" s="339"/>
      <c r="M9" s="262"/>
      <c r="O9" s="335"/>
    </row>
    <row r="10" spans="1:15" ht="12.75">
      <c r="A10" s="279">
        <v>3</v>
      </c>
      <c r="B10" s="274">
        <v>198</v>
      </c>
      <c r="C10" s="280">
        <v>36</v>
      </c>
      <c r="D10" s="284" t="s">
        <v>179</v>
      </c>
      <c r="E10" s="280">
        <v>1984</v>
      </c>
      <c r="F10" s="284" t="s">
        <v>328</v>
      </c>
      <c r="G10" s="282">
        <v>0.0011319444444444443</v>
      </c>
      <c r="H10" s="283">
        <v>3</v>
      </c>
      <c r="I10" s="262"/>
      <c r="J10" s="262"/>
      <c r="K10" s="262"/>
      <c r="L10" s="339"/>
      <c r="M10" s="262"/>
      <c r="O10" s="335"/>
    </row>
    <row r="11" spans="1:15" ht="12.75">
      <c r="A11" s="279">
        <v>4</v>
      </c>
      <c r="B11" s="274">
        <v>182</v>
      </c>
      <c r="C11" s="280">
        <v>16</v>
      </c>
      <c r="D11" s="284" t="s">
        <v>83</v>
      </c>
      <c r="E11" s="280">
        <v>1985</v>
      </c>
      <c r="F11" s="281" t="s">
        <v>286</v>
      </c>
      <c r="G11" s="282">
        <v>0.0011574074074074073</v>
      </c>
      <c r="H11" s="283">
        <v>4</v>
      </c>
      <c r="I11" s="262"/>
      <c r="J11" s="262"/>
      <c r="K11" s="262"/>
      <c r="L11" s="339"/>
      <c r="M11" s="262"/>
      <c r="O11" s="335"/>
    </row>
    <row r="12" spans="1:15" ht="12.75">
      <c r="A12" s="279">
        <v>5</v>
      </c>
      <c r="B12" s="274">
        <v>177</v>
      </c>
      <c r="C12" s="280">
        <v>11</v>
      </c>
      <c r="D12" s="284" t="s">
        <v>171</v>
      </c>
      <c r="E12" s="280">
        <v>1985</v>
      </c>
      <c r="F12" s="281" t="s">
        <v>327</v>
      </c>
      <c r="G12" s="282">
        <v>0.001167824074074074</v>
      </c>
      <c r="H12" s="283">
        <v>5</v>
      </c>
      <c r="I12" s="262"/>
      <c r="J12" s="262"/>
      <c r="K12" s="262"/>
      <c r="L12" s="339"/>
      <c r="M12" s="262"/>
      <c r="O12" s="335"/>
    </row>
    <row r="13" spans="1:15" ht="12.75">
      <c r="A13" s="279">
        <v>6</v>
      </c>
      <c r="B13" s="274">
        <v>186</v>
      </c>
      <c r="C13" s="280">
        <v>25</v>
      </c>
      <c r="D13" s="284" t="s">
        <v>174</v>
      </c>
      <c r="E13" s="280">
        <v>1986</v>
      </c>
      <c r="F13" s="284" t="s">
        <v>319</v>
      </c>
      <c r="G13" s="282">
        <v>0.001170138888888889</v>
      </c>
      <c r="H13" s="283">
        <v>6</v>
      </c>
      <c r="I13" s="262"/>
      <c r="J13" s="262"/>
      <c r="K13" s="262"/>
      <c r="L13" s="339"/>
      <c r="M13" s="262"/>
      <c r="N13" s="335"/>
      <c r="O13" s="335"/>
    </row>
    <row r="14" spans="1:15" ht="12.75">
      <c r="A14" s="279">
        <v>7</v>
      </c>
      <c r="B14" s="274">
        <v>179</v>
      </c>
      <c r="C14" s="280">
        <v>14</v>
      </c>
      <c r="D14" s="284" t="s">
        <v>18</v>
      </c>
      <c r="E14" s="280">
        <v>1984</v>
      </c>
      <c r="F14" s="281" t="s">
        <v>259</v>
      </c>
      <c r="G14" s="282">
        <v>0.0011782407407407408</v>
      </c>
      <c r="H14" s="283">
        <v>7</v>
      </c>
      <c r="I14" s="262"/>
      <c r="J14" s="262"/>
      <c r="K14" s="262"/>
      <c r="L14" s="339"/>
      <c r="M14" s="262"/>
      <c r="N14" s="335"/>
      <c r="O14" s="335"/>
    </row>
    <row r="15" spans="1:15" ht="12.75">
      <c r="A15" s="279">
        <v>8</v>
      </c>
      <c r="B15" s="274">
        <v>184</v>
      </c>
      <c r="C15" s="280">
        <v>23</v>
      </c>
      <c r="D15" s="284" t="s">
        <v>172</v>
      </c>
      <c r="E15" s="280">
        <v>1986</v>
      </c>
      <c r="F15" s="284" t="s">
        <v>290</v>
      </c>
      <c r="G15" s="282">
        <v>0.001179398148148148</v>
      </c>
      <c r="H15" s="283">
        <v>8</v>
      </c>
      <c r="I15" s="262"/>
      <c r="J15" s="262"/>
      <c r="K15" s="262"/>
      <c r="L15" s="339"/>
      <c r="M15" s="262"/>
      <c r="N15" s="335"/>
      <c r="O15" s="335"/>
    </row>
    <row r="16" spans="1:13" ht="12.75">
      <c r="A16" s="279">
        <v>9</v>
      </c>
      <c r="B16" s="274">
        <v>176</v>
      </c>
      <c r="C16" s="280">
        <v>9</v>
      </c>
      <c r="D16" s="284" t="s">
        <v>82</v>
      </c>
      <c r="E16" s="280">
        <v>1985</v>
      </c>
      <c r="F16" s="284" t="s">
        <v>322</v>
      </c>
      <c r="G16" s="282">
        <v>0.0011828703703703704</v>
      </c>
      <c r="H16" s="283">
        <v>9</v>
      </c>
      <c r="I16" s="262"/>
      <c r="J16" s="262"/>
      <c r="K16" s="262"/>
      <c r="L16" s="339"/>
      <c r="M16" s="262"/>
    </row>
    <row r="17" spans="1:13" ht="12.75">
      <c r="A17" s="279">
        <v>10</v>
      </c>
      <c r="B17" s="274">
        <v>196</v>
      </c>
      <c r="C17" s="280">
        <v>35</v>
      </c>
      <c r="D17" s="284" t="s">
        <v>29</v>
      </c>
      <c r="E17" s="280">
        <v>1985</v>
      </c>
      <c r="F17" s="284" t="s">
        <v>295</v>
      </c>
      <c r="G17" s="282">
        <v>0.0011944444444444446</v>
      </c>
      <c r="H17" s="283">
        <v>10</v>
      </c>
      <c r="I17" s="262"/>
      <c r="J17" s="262"/>
      <c r="K17" s="262"/>
      <c r="L17" s="339"/>
      <c r="M17" s="262"/>
    </row>
    <row r="18" spans="1:13" ht="12.75">
      <c r="A18" s="279">
        <v>11</v>
      </c>
      <c r="B18" s="274">
        <v>172</v>
      </c>
      <c r="C18" s="280">
        <v>5</v>
      </c>
      <c r="D18" s="284" t="s">
        <v>169</v>
      </c>
      <c r="E18" s="280">
        <v>1986</v>
      </c>
      <c r="F18" s="284" t="s">
        <v>270</v>
      </c>
      <c r="G18" s="282">
        <v>0.0013009259259259259</v>
      </c>
      <c r="H18" s="283">
        <v>11</v>
      </c>
      <c r="I18" s="262"/>
      <c r="J18" s="262"/>
      <c r="K18" s="262"/>
      <c r="L18" s="339"/>
      <c r="M18" s="262"/>
    </row>
    <row r="19" spans="1:13" ht="12.75">
      <c r="A19" s="279">
        <v>12</v>
      </c>
      <c r="B19" s="274">
        <v>183</v>
      </c>
      <c r="C19" s="280">
        <v>23</v>
      </c>
      <c r="D19" s="284" t="s">
        <v>33</v>
      </c>
      <c r="E19" s="280">
        <v>1985</v>
      </c>
      <c r="F19" s="281" t="s">
        <v>290</v>
      </c>
      <c r="G19" s="282">
        <v>0.001320601851851852</v>
      </c>
      <c r="H19" s="283">
        <v>12</v>
      </c>
      <c r="I19" s="262"/>
      <c r="J19" s="262"/>
      <c r="K19" s="262"/>
      <c r="L19" s="339"/>
      <c r="M19" s="262"/>
    </row>
    <row r="20" spans="1:13" ht="12.75">
      <c r="A20" s="279">
        <v>13</v>
      </c>
      <c r="B20" s="274">
        <v>188</v>
      </c>
      <c r="C20" s="280">
        <v>26</v>
      </c>
      <c r="D20" s="284" t="s">
        <v>175</v>
      </c>
      <c r="E20" s="280">
        <v>1984</v>
      </c>
      <c r="F20" s="284" t="s">
        <v>265</v>
      </c>
      <c r="G20" s="282">
        <v>0.0013229166666666665</v>
      </c>
      <c r="H20" s="283">
        <v>13</v>
      </c>
      <c r="I20" s="262"/>
      <c r="J20" s="262"/>
      <c r="K20" s="262"/>
      <c r="L20" s="339"/>
      <c r="M20" s="262"/>
    </row>
    <row r="21" spans="1:13" ht="12.75">
      <c r="A21" s="279">
        <v>14</v>
      </c>
      <c r="B21" s="274">
        <v>185</v>
      </c>
      <c r="C21" s="280">
        <v>24</v>
      </c>
      <c r="D21" s="284" t="s">
        <v>173</v>
      </c>
      <c r="E21" s="280">
        <v>1984</v>
      </c>
      <c r="F21" s="284" t="s">
        <v>324</v>
      </c>
      <c r="G21" s="282">
        <v>0.001347222222222222</v>
      </c>
      <c r="H21" s="283">
        <v>14</v>
      </c>
      <c r="I21" s="262"/>
      <c r="J21" s="262"/>
      <c r="K21" s="262"/>
      <c r="L21" s="339"/>
      <c r="M21" s="262"/>
    </row>
    <row r="22" spans="1:13" ht="12.75">
      <c r="A22" s="279">
        <v>15</v>
      </c>
      <c r="B22" s="274">
        <v>171</v>
      </c>
      <c r="C22" s="280">
        <v>4</v>
      </c>
      <c r="D22" s="284" t="s">
        <v>168</v>
      </c>
      <c r="E22" s="280">
        <v>1985</v>
      </c>
      <c r="F22" s="284" t="s">
        <v>329</v>
      </c>
      <c r="G22" s="282">
        <v>0.0014016203703703706</v>
      </c>
      <c r="H22" s="283">
        <v>15</v>
      </c>
      <c r="I22" s="262"/>
      <c r="J22" s="262"/>
      <c r="K22" s="262"/>
      <c r="L22" s="339"/>
      <c r="M22" s="262"/>
    </row>
    <row r="23" spans="1:13" ht="12.75">
      <c r="A23" s="279">
        <v>16</v>
      </c>
      <c r="B23" s="274">
        <v>178</v>
      </c>
      <c r="C23" s="280">
        <v>14</v>
      </c>
      <c r="D23" s="284" t="s">
        <v>30</v>
      </c>
      <c r="E23" s="280">
        <v>1985</v>
      </c>
      <c r="F23" s="281" t="s">
        <v>320</v>
      </c>
      <c r="G23" s="282">
        <v>0.0014444444444444444</v>
      </c>
      <c r="H23" s="283">
        <v>16</v>
      </c>
      <c r="I23" s="262"/>
      <c r="J23" s="262"/>
      <c r="K23" s="262"/>
      <c r="L23" s="339"/>
      <c r="M23" s="262"/>
    </row>
    <row r="24" spans="1:13" ht="12.75">
      <c r="A24" s="279">
        <v>17</v>
      </c>
      <c r="B24" s="274">
        <v>187</v>
      </c>
      <c r="C24" s="280">
        <v>25</v>
      </c>
      <c r="D24" s="284" t="s">
        <v>28</v>
      </c>
      <c r="E24" s="280">
        <v>1986</v>
      </c>
      <c r="F24" s="284" t="s">
        <v>309</v>
      </c>
      <c r="G24" s="282">
        <v>0.0014594907407407406</v>
      </c>
      <c r="H24" s="283">
        <v>17</v>
      </c>
      <c r="I24" s="262"/>
      <c r="J24" s="262"/>
      <c r="K24" s="262"/>
      <c r="L24" s="339"/>
      <c r="M24" s="262"/>
    </row>
    <row r="25" spans="1:13" ht="12.75">
      <c r="A25" s="279">
        <v>18</v>
      </c>
      <c r="B25" s="274">
        <v>193</v>
      </c>
      <c r="C25" s="280">
        <v>33</v>
      </c>
      <c r="D25" s="284" t="s">
        <v>177</v>
      </c>
      <c r="E25" s="280">
        <v>1985</v>
      </c>
      <c r="F25" s="284" t="s">
        <v>257</v>
      </c>
      <c r="G25" s="282">
        <v>0.0014953703703703702</v>
      </c>
      <c r="H25" s="283">
        <v>18</v>
      </c>
      <c r="I25" s="262"/>
      <c r="J25" s="262"/>
      <c r="K25" s="262"/>
      <c r="L25" s="339"/>
      <c r="M25" s="262"/>
    </row>
    <row r="26" spans="1:13" ht="12.75">
      <c r="A26" s="279">
        <v>19</v>
      </c>
      <c r="B26" s="274">
        <v>174</v>
      </c>
      <c r="C26" s="280">
        <v>7</v>
      </c>
      <c r="D26" s="284" t="s">
        <v>100</v>
      </c>
      <c r="E26" s="280">
        <v>1986</v>
      </c>
      <c r="F26" s="284" t="s">
        <v>323</v>
      </c>
      <c r="G26" s="282">
        <v>0.001511574074074074</v>
      </c>
      <c r="H26" s="283">
        <v>19</v>
      </c>
      <c r="I26" s="262"/>
      <c r="J26" s="262"/>
      <c r="K26" s="262"/>
      <c r="L26" s="339"/>
      <c r="M26" s="262"/>
    </row>
    <row r="27" spans="1:13" ht="12.75">
      <c r="A27" s="279">
        <v>20</v>
      </c>
      <c r="B27" s="274">
        <v>173</v>
      </c>
      <c r="C27" s="280">
        <v>5</v>
      </c>
      <c r="D27" s="284" t="s">
        <v>170</v>
      </c>
      <c r="E27" s="280">
        <v>1986</v>
      </c>
      <c r="F27" s="284" t="s">
        <v>270</v>
      </c>
      <c r="G27" s="282">
        <v>0.0015162037037037036</v>
      </c>
      <c r="H27" s="283">
        <v>20</v>
      </c>
      <c r="I27" s="262"/>
      <c r="J27" s="262"/>
      <c r="K27" s="262"/>
      <c r="L27" s="339"/>
      <c r="M27" s="262"/>
    </row>
    <row r="28" spans="1:13" ht="12.75">
      <c r="A28" s="279">
        <v>22</v>
      </c>
      <c r="B28" s="274">
        <v>181</v>
      </c>
      <c r="C28" s="280">
        <v>14</v>
      </c>
      <c r="D28" s="284" t="s">
        <v>31</v>
      </c>
      <c r="E28" s="280">
        <v>1985</v>
      </c>
      <c r="F28" s="281" t="s">
        <v>259</v>
      </c>
      <c r="G28" s="282">
        <v>0.0016458333333333333</v>
      </c>
      <c r="H28" s="283">
        <v>22</v>
      </c>
      <c r="I28" s="262"/>
      <c r="J28" s="262"/>
      <c r="K28" s="262"/>
      <c r="L28" s="339"/>
      <c r="M28" s="262"/>
    </row>
    <row r="29" spans="1:13" ht="12.75">
      <c r="A29" s="279">
        <v>23</v>
      </c>
      <c r="B29" s="274">
        <v>195</v>
      </c>
      <c r="C29" s="280">
        <v>33</v>
      </c>
      <c r="D29" s="284" t="s">
        <v>178</v>
      </c>
      <c r="E29" s="280">
        <v>1986</v>
      </c>
      <c r="F29" s="284" t="s">
        <v>297</v>
      </c>
      <c r="G29" s="282">
        <v>0.001769675925925926</v>
      </c>
      <c r="H29" s="283">
        <v>23</v>
      </c>
      <c r="I29" s="262"/>
      <c r="J29" s="262"/>
      <c r="K29" s="262"/>
      <c r="L29" s="339"/>
      <c r="M29" s="262"/>
    </row>
    <row r="30" spans="1:13" ht="13.5" thickBot="1">
      <c r="A30" s="286">
        <v>24</v>
      </c>
      <c r="B30" s="287">
        <v>199</v>
      </c>
      <c r="C30" s="288">
        <v>38</v>
      </c>
      <c r="D30" s="289" t="s">
        <v>114</v>
      </c>
      <c r="E30" s="288">
        <v>1986</v>
      </c>
      <c r="F30" s="289" t="s">
        <v>268</v>
      </c>
      <c r="G30" s="290" t="s">
        <v>349</v>
      </c>
      <c r="H30" s="291">
        <v>24</v>
      </c>
      <c r="I30" s="262"/>
      <c r="J30" s="262"/>
      <c r="K30" s="262"/>
      <c r="L30" s="339"/>
      <c r="M30" s="262"/>
    </row>
  </sheetData>
  <mergeCells count="1">
    <mergeCell ref="G5:H5"/>
  </mergeCells>
  <printOptions/>
  <pageMargins left="0.67" right="0.34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workbookViewId="0" topLeftCell="A1">
      <selection activeCell="D23" sqref="D23"/>
    </sheetView>
  </sheetViews>
  <sheetFormatPr defaultColWidth="9.00390625" defaultRowHeight="12.75"/>
  <cols>
    <col min="1" max="1" width="6.875" style="137" customWidth="1"/>
    <col min="2" max="2" width="6.00390625" style="138" customWidth="1"/>
    <col min="3" max="3" width="5.75390625" style="138" customWidth="1"/>
    <col min="4" max="4" width="18.125" style="137" customWidth="1"/>
    <col min="5" max="5" width="8.375" style="137" customWidth="1"/>
    <col min="6" max="6" width="19.25390625" style="137" customWidth="1"/>
    <col min="7" max="8" width="9.75390625" style="138" customWidth="1"/>
    <col min="9" max="9" width="11.00390625" style="138" customWidth="1"/>
    <col min="10" max="10" width="9.75390625" style="137" customWidth="1"/>
    <col min="11" max="11" width="8.875" style="137" customWidth="1"/>
    <col min="12" max="12" width="11.00390625" style="137" customWidth="1"/>
    <col min="13" max="14" width="9.00390625" style="137" customWidth="1"/>
    <col min="15" max="15" width="7.75390625" style="137" customWidth="1"/>
    <col min="16" max="16384" width="9.125" style="137" customWidth="1"/>
  </cols>
  <sheetData>
    <row r="1" spans="1:11" ht="12.75">
      <c r="A1" s="136" t="s">
        <v>242</v>
      </c>
      <c r="B1" s="136"/>
      <c r="C1" s="136"/>
      <c r="K1" s="137" t="s">
        <v>243</v>
      </c>
    </row>
    <row r="2" spans="1:11" ht="12.75">
      <c r="A2" s="136" t="s">
        <v>244</v>
      </c>
      <c r="B2" s="136"/>
      <c r="C2" s="137"/>
      <c r="K2" s="139">
        <v>37415</v>
      </c>
    </row>
    <row r="3" spans="11:12" ht="12.75">
      <c r="K3" s="188"/>
      <c r="L3" s="188"/>
    </row>
    <row r="4" ht="13.5" thickBot="1">
      <c r="A4" s="137" t="s">
        <v>330</v>
      </c>
    </row>
    <row r="5" spans="1:15" ht="12.75">
      <c r="A5" s="195" t="s">
        <v>37</v>
      </c>
      <c r="B5" s="141" t="s">
        <v>245</v>
      </c>
      <c r="C5" s="141" t="s">
        <v>15</v>
      </c>
      <c r="D5" s="141" t="s">
        <v>54</v>
      </c>
      <c r="E5" s="142" t="s">
        <v>246</v>
      </c>
      <c r="F5" s="143" t="s">
        <v>247</v>
      </c>
      <c r="G5" s="144" t="s">
        <v>62</v>
      </c>
      <c r="H5" s="144" t="s">
        <v>61</v>
      </c>
      <c r="I5" s="144" t="s">
        <v>63</v>
      </c>
      <c r="J5" s="145" t="s">
        <v>62</v>
      </c>
      <c r="K5" s="196" t="s">
        <v>61</v>
      </c>
      <c r="L5" s="145" t="s">
        <v>63</v>
      </c>
      <c r="M5" s="146" t="s">
        <v>64</v>
      </c>
      <c r="O5" s="188"/>
    </row>
    <row r="6" spans="1:15" ht="13.5" thickBot="1">
      <c r="A6" s="177"/>
      <c r="B6" s="148"/>
      <c r="C6" s="148"/>
      <c r="D6" s="148"/>
      <c r="E6" s="185"/>
      <c r="F6" s="185"/>
      <c r="G6" s="150" t="s">
        <v>65</v>
      </c>
      <c r="H6" s="150" t="s">
        <v>66</v>
      </c>
      <c r="I6" s="150" t="s">
        <v>67</v>
      </c>
      <c r="J6" s="150" t="s">
        <v>42</v>
      </c>
      <c r="K6" s="150" t="s">
        <v>42</v>
      </c>
      <c r="L6" s="150" t="s">
        <v>42</v>
      </c>
      <c r="M6" s="151" t="s">
        <v>42</v>
      </c>
      <c r="O6" s="188"/>
    </row>
    <row r="7" spans="1:15" ht="12.75">
      <c r="A7" s="152">
        <v>1</v>
      </c>
      <c r="B7" s="153">
        <v>186</v>
      </c>
      <c r="C7" s="154">
        <v>25</v>
      </c>
      <c r="D7" s="155" t="s">
        <v>174</v>
      </c>
      <c r="E7" s="154">
        <v>1986</v>
      </c>
      <c r="F7" s="155" t="s">
        <v>319</v>
      </c>
      <c r="G7" s="156">
        <v>14.1</v>
      </c>
      <c r="H7" s="159">
        <v>8.7</v>
      </c>
      <c r="I7" s="159">
        <v>445</v>
      </c>
      <c r="J7" s="159">
        <f aca="true" t="shared" si="0" ref="J7:J30">IF(G7&lt;19.1,TRUNC(17.857*(20.76-G7)^1.81),IF(G7&lt;20,ROUND(7.9546*G7^2-336.72*G7+3574.57,0),IF(G7&lt;22.9,ROUND(0.0268*G7^3+0.3043*G7^2-57.2297*G7+830.781,0),IF(G7&lt;22.91,1,0))))</f>
        <v>552</v>
      </c>
      <c r="K7" s="159">
        <f aca="true" t="shared" si="1" ref="K7:K30">TRUNC(56.0211*(H7-1.5)^1.05)</f>
        <v>445</v>
      </c>
      <c r="L7" s="192">
        <f aca="true" t="shared" si="2" ref="L7:L30">IF(I7&lt;160,0,IF(I7&lt;256,ROUND(67.9206/10^6*I7^3-376.4/10^4*I7^2+712.075/10^2*I7-453.194,0),TRUNC(0.188807*(I7-210)^1.41)))</f>
        <v>416</v>
      </c>
      <c r="M7" s="160">
        <f aca="true" t="shared" si="3" ref="M7:M30">+J7+K7+L7</f>
        <v>1413</v>
      </c>
      <c r="O7" s="188"/>
    </row>
    <row r="8" spans="1:15" ht="12.75">
      <c r="A8" s="161">
        <v>2</v>
      </c>
      <c r="B8" s="162">
        <v>183</v>
      </c>
      <c r="C8" s="163">
        <v>23</v>
      </c>
      <c r="D8" s="164" t="s">
        <v>33</v>
      </c>
      <c r="E8" s="163">
        <v>1985</v>
      </c>
      <c r="F8" s="182" t="s">
        <v>290</v>
      </c>
      <c r="G8" s="165">
        <v>14.1</v>
      </c>
      <c r="H8" s="167">
        <v>9.16</v>
      </c>
      <c r="I8" s="167">
        <v>432</v>
      </c>
      <c r="J8" s="167">
        <f t="shared" si="0"/>
        <v>552</v>
      </c>
      <c r="K8" s="167">
        <f t="shared" si="1"/>
        <v>475</v>
      </c>
      <c r="L8" s="193">
        <f t="shared" si="2"/>
        <v>384</v>
      </c>
      <c r="M8" s="168">
        <f t="shared" si="3"/>
        <v>1411</v>
      </c>
      <c r="O8" s="188"/>
    </row>
    <row r="9" spans="1:15" ht="12.75">
      <c r="A9" s="161">
        <v>3</v>
      </c>
      <c r="B9" s="162">
        <v>178</v>
      </c>
      <c r="C9" s="163">
        <v>14</v>
      </c>
      <c r="D9" s="164" t="s">
        <v>30</v>
      </c>
      <c r="E9" s="163">
        <v>1985</v>
      </c>
      <c r="F9" s="182" t="s">
        <v>320</v>
      </c>
      <c r="G9" s="165">
        <v>13.8</v>
      </c>
      <c r="H9" s="167">
        <v>7.98</v>
      </c>
      <c r="I9" s="167">
        <v>439</v>
      </c>
      <c r="J9" s="167">
        <f t="shared" si="0"/>
        <v>598</v>
      </c>
      <c r="K9" s="167">
        <f t="shared" si="1"/>
        <v>398</v>
      </c>
      <c r="L9" s="193">
        <f t="shared" si="2"/>
        <v>401</v>
      </c>
      <c r="M9" s="168">
        <f t="shared" si="3"/>
        <v>1397</v>
      </c>
      <c r="O9" s="188"/>
    </row>
    <row r="10" spans="1:15" ht="12.75">
      <c r="A10" s="161">
        <v>4</v>
      </c>
      <c r="B10" s="162">
        <v>184</v>
      </c>
      <c r="C10" s="163">
        <v>23</v>
      </c>
      <c r="D10" s="164" t="s">
        <v>172</v>
      </c>
      <c r="E10" s="163">
        <v>1986</v>
      </c>
      <c r="F10" s="164" t="s">
        <v>290</v>
      </c>
      <c r="G10" s="165">
        <v>14.4</v>
      </c>
      <c r="H10" s="167">
        <v>8.07</v>
      </c>
      <c r="I10" s="167">
        <v>429</v>
      </c>
      <c r="J10" s="167">
        <f t="shared" si="0"/>
        <v>508</v>
      </c>
      <c r="K10" s="167">
        <f t="shared" si="1"/>
        <v>404</v>
      </c>
      <c r="L10" s="193">
        <f t="shared" si="2"/>
        <v>376</v>
      </c>
      <c r="M10" s="168">
        <f t="shared" si="3"/>
        <v>1288</v>
      </c>
      <c r="O10" s="188"/>
    </row>
    <row r="11" spans="1:15" ht="12.75">
      <c r="A11" s="161">
        <v>5</v>
      </c>
      <c r="B11" s="162">
        <v>179</v>
      </c>
      <c r="C11" s="163">
        <v>14</v>
      </c>
      <c r="D11" s="164" t="s">
        <v>18</v>
      </c>
      <c r="E11" s="163">
        <v>1984</v>
      </c>
      <c r="F11" s="182" t="s">
        <v>259</v>
      </c>
      <c r="G11" s="165">
        <v>14.8</v>
      </c>
      <c r="H11" s="167">
        <v>7.77</v>
      </c>
      <c r="I11" s="167">
        <v>441</v>
      </c>
      <c r="J11" s="167">
        <f t="shared" si="0"/>
        <v>451</v>
      </c>
      <c r="K11" s="167">
        <f t="shared" si="1"/>
        <v>385</v>
      </c>
      <c r="L11" s="193">
        <f t="shared" si="2"/>
        <v>406</v>
      </c>
      <c r="M11" s="168">
        <f t="shared" si="3"/>
        <v>1242</v>
      </c>
      <c r="O11" s="188"/>
    </row>
    <row r="12" spans="1:15" ht="12.75">
      <c r="A12" s="161">
        <v>6</v>
      </c>
      <c r="B12" s="162">
        <v>181</v>
      </c>
      <c r="C12" s="163">
        <v>14</v>
      </c>
      <c r="D12" s="164" t="s">
        <v>31</v>
      </c>
      <c r="E12" s="163">
        <v>1985</v>
      </c>
      <c r="F12" s="182" t="s">
        <v>259</v>
      </c>
      <c r="G12" s="165">
        <v>14.2</v>
      </c>
      <c r="H12" s="167">
        <v>7.26</v>
      </c>
      <c r="I12" s="167">
        <v>417</v>
      </c>
      <c r="J12" s="167">
        <f t="shared" si="0"/>
        <v>537</v>
      </c>
      <c r="K12" s="167">
        <f t="shared" si="1"/>
        <v>352</v>
      </c>
      <c r="L12" s="193">
        <f t="shared" si="2"/>
        <v>347</v>
      </c>
      <c r="M12" s="168">
        <f t="shared" si="3"/>
        <v>1236</v>
      </c>
      <c r="O12" s="188"/>
    </row>
    <row r="13" spans="1:15" ht="12.75">
      <c r="A13" s="161">
        <v>7</v>
      </c>
      <c r="B13" s="162">
        <v>172</v>
      </c>
      <c r="C13" s="163">
        <v>5</v>
      </c>
      <c r="D13" s="164" t="s">
        <v>169</v>
      </c>
      <c r="E13" s="163">
        <v>1986</v>
      </c>
      <c r="F13" s="164" t="s">
        <v>270</v>
      </c>
      <c r="G13" s="165">
        <v>15.1</v>
      </c>
      <c r="H13" s="166">
        <v>8.78</v>
      </c>
      <c r="I13" s="167">
        <v>428</v>
      </c>
      <c r="J13" s="167">
        <f t="shared" si="0"/>
        <v>411</v>
      </c>
      <c r="K13" s="167">
        <f t="shared" si="1"/>
        <v>450</v>
      </c>
      <c r="L13" s="193">
        <f t="shared" si="2"/>
        <v>374</v>
      </c>
      <c r="M13" s="168">
        <f t="shared" si="3"/>
        <v>1235</v>
      </c>
      <c r="N13" s="188"/>
      <c r="O13" s="188"/>
    </row>
    <row r="14" spans="1:15" ht="12.75">
      <c r="A14" s="161">
        <v>8</v>
      </c>
      <c r="B14" s="162">
        <v>196</v>
      </c>
      <c r="C14" s="163">
        <v>35</v>
      </c>
      <c r="D14" s="164" t="s">
        <v>29</v>
      </c>
      <c r="E14" s="163">
        <v>1985</v>
      </c>
      <c r="F14" s="164" t="s">
        <v>295</v>
      </c>
      <c r="G14" s="165">
        <v>14.9</v>
      </c>
      <c r="H14" s="167">
        <v>7.39</v>
      </c>
      <c r="I14" s="167">
        <v>427</v>
      </c>
      <c r="J14" s="167">
        <f t="shared" si="0"/>
        <v>438</v>
      </c>
      <c r="K14" s="167">
        <f t="shared" si="1"/>
        <v>360</v>
      </c>
      <c r="L14" s="193">
        <f t="shared" si="2"/>
        <v>371</v>
      </c>
      <c r="M14" s="168">
        <f t="shared" si="3"/>
        <v>1169</v>
      </c>
      <c r="N14" s="188"/>
      <c r="O14" s="188"/>
    </row>
    <row r="15" spans="1:15" ht="12.75">
      <c r="A15" s="161">
        <v>9</v>
      </c>
      <c r="B15" s="162">
        <v>197</v>
      </c>
      <c r="C15" s="163">
        <v>35</v>
      </c>
      <c r="D15" s="164" t="s">
        <v>84</v>
      </c>
      <c r="E15" s="163">
        <v>1985</v>
      </c>
      <c r="F15" s="164" t="s">
        <v>321</v>
      </c>
      <c r="G15" s="165">
        <v>14.9</v>
      </c>
      <c r="H15" s="167">
        <v>7.32</v>
      </c>
      <c r="I15" s="167">
        <v>402</v>
      </c>
      <c r="J15" s="167">
        <f t="shared" si="0"/>
        <v>438</v>
      </c>
      <c r="K15" s="167">
        <f t="shared" si="1"/>
        <v>356</v>
      </c>
      <c r="L15" s="193">
        <f t="shared" si="2"/>
        <v>312</v>
      </c>
      <c r="M15" s="168">
        <f t="shared" si="3"/>
        <v>1106</v>
      </c>
      <c r="N15" s="188"/>
      <c r="O15" s="188"/>
    </row>
    <row r="16" spans="1:13" ht="12.75">
      <c r="A16" s="161">
        <v>10</v>
      </c>
      <c r="B16" s="162">
        <v>191</v>
      </c>
      <c r="C16" s="163">
        <v>28</v>
      </c>
      <c r="D16" s="164" t="s">
        <v>176</v>
      </c>
      <c r="E16" s="163">
        <v>1986</v>
      </c>
      <c r="F16" s="164" t="s">
        <v>279</v>
      </c>
      <c r="G16" s="165">
        <v>15.2</v>
      </c>
      <c r="H16" s="167">
        <v>7.51</v>
      </c>
      <c r="I16" s="167">
        <v>411</v>
      </c>
      <c r="J16" s="167">
        <f t="shared" si="0"/>
        <v>398</v>
      </c>
      <c r="K16" s="167">
        <f t="shared" si="1"/>
        <v>368</v>
      </c>
      <c r="L16" s="193">
        <f t="shared" si="2"/>
        <v>333</v>
      </c>
      <c r="M16" s="168">
        <f t="shared" si="3"/>
        <v>1099</v>
      </c>
    </row>
    <row r="17" spans="1:13" ht="12.75">
      <c r="A17" s="161">
        <v>11</v>
      </c>
      <c r="B17" s="162">
        <v>176</v>
      </c>
      <c r="C17" s="163">
        <v>9</v>
      </c>
      <c r="D17" s="164" t="s">
        <v>82</v>
      </c>
      <c r="E17" s="163">
        <v>1985</v>
      </c>
      <c r="F17" s="164" t="s">
        <v>322</v>
      </c>
      <c r="G17" s="165">
        <v>15.3</v>
      </c>
      <c r="H17" s="166">
        <v>7.41</v>
      </c>
      <c r="I17" s="167">
        <v>408</v>
      </c>
      <c r="J17" s="167">
        <f t="shared" si="0"/>
        <v>385</v>
      </c>
      <c r="K17" s="167">
        <f t="shared" si="1"/>
        <v>361</v>
      </c>
      <c r="L17" s="193">
        <f t="shared" si="2"/>
        <v>326</v>
      </c>
      <c r="M17" s="168">
        <f t="shared" si="3"/>
        <v>1072</v>
      </c>
    </row>
    <row r="18" spans="1:13" ht="12.75">
      <c r="A18" s="161">
        <v>12</v>
      </c>
      <c r="B18" s="162">
        <v>173</v>
      </c>
      <c r="C18" s="163">
        <v>5</v>
      </c>
      <c r="D18" s="164" t="s">
        <v>170</v>
      </c>
      <c r="E18" s="163">
        <v>1986</v>
      </c>
      <c r="F18" s="164" t="s">
        <v>270</v>
      </c>
      <c r="G18" s="165">
        <v>15.3</v>
      </c>
      <c r="H18" s="166">
        <v>7.14</v>
      </c>
      <c r="I18" s="167">
        <v>407</v>
      </c>
      <c r="J18" s="167">
        <f t="shared" si="0"/>
        <v>385</v>
      </c>
      <c r="K18" s="167">
        <f t="shared" si="1"/>
        <v>344</v>
      </c>
      <c r="L18" s="193">
        <f t="shared" si="2"/>
        <v>324</v>
      </c>
      <c r="M18" s="168">
        <f t="shared" si="3"/>
        <v>1053</v>
      </c>
    </row>
    <row r="19" spans="1:13" ht="12.75">
      <c r="A19" s="161">
        <v>13</v>
      </c>
      <c r="B19" s="162">
        <v>174</v>
      </c>
      <c r="C19" s="163">
        <v>7</v>
      </c>
      <c r="D19" s="164" t="s">
        <v>100</v>
      </c>
      <c r="E19" s="163">
        <v>1986</v>
      </c>
      <c r="F19" s="164" t="s">
        <v>323</v>
      </c>
      <c r="G19" s="165">
        <v>15.1</v>
      </c>
      <c r="H19" s="166">
        <v>6.21</v>
      </c>
      <c r="I19" s="167">
        <v>409</v>
      </c>
      <c r="J19" s="167">
        <f t="shared" si="0"/>
        <v>411</v>
      </c>
      <c r="K19" s="167">
        <f t="shared" si="1"/>
        <v>285</v>
      </c>
      <c r="L19" s="193">
        <f t="shared" si="2"/>
        <v>329</v>
      </c>
      <c r="M19" s="168">
        <f t="shared" si="3"/>
        <v>1025</v>
      </c>
    </row>
    <row r="20" spans="1:13" ht="12.75">
      <c r="A20" s="161">
        <v>14</v>
      </c>
      <c r="B20" s="162">
        <v>185</v>
      </c>
      <c r="C20" s="163">
        <v>24</v>
      </c>
      <c r="D20" s="164" t="s">
        <v>173</v>
      </c>
      <c r="E20" s="163">
        <v>1984</v>
      </c>
      <c r="F20" s="164" t="s">
        <v>324</v>
      </c>
      <c r="G20" s="165">
        <v>15.2</v>
      </c>
      <c r="H20" s="167">
        <v>7.58</v>
      </c>
      <c r="I20" s="167">
        <v>376</v>
      </c>
      <c r="J20" s="167">
        <f t="shared" si="0"/>
        <v>398</v>
      </c>
      <c r="K20" s="167">
        <f t="shared" si="1"/>
        <v>372</v>
      </c>
      <c r="L20" s="193">
        <f t="shared" si="2"/>
        <v>254</v>
      </c>
      <c r="M20" s="168">
        <f t="shared" si="3"/>
        <v>1024</v>
      </c>
    </row>
    <row r="21" spans="1:13" ht="12.75">
      <c r="A21" s="161">
        <v>15</v>
      </c>
      <c r="B21" s="162">
        <v>193</v>
      </c>
      <c r="C21" s="163">
        <v>33</v>
      </c>
      <c r="D21" s="164" t="s">
        <v>177</v>
      </c>
      <c r="E21" s="163">
        <v>1985</v>
      </c>
      <c r="F21" s="164" t="s">
        <v>257</v>
      </c>
      <c r="G21" s="165">
        <v>15.8</v>
      </c>
      <c r="H21" s="167">
        <v>8.31</v>
      </c>
      <c r="I21" s="167">
        <v>375</v>
      </c>
      <c r="J21" s="167">
        <f t="shared" si="0"/>
        <v>324</v>
      </c>
      <c r="K21" s="167">
        <f t="shared" si="1"/>
        <v>419</v>
      </c>
      <c r="L21" s="193">
        <f t="shared" si="2"/>
        <v>252</v>
      </c>
      <c r="M21" s="168">
        <f t="shared" si="3"/>
        <v>995</v>
      </c>
    </row>
    <row r="22" spans="1:13" ht="12.75">
      <c r="A22" s="161">
        <v>16</v>
      </c>
      <c r="B22" s="162">
        <v>187</v>
      </c>
      <c r="C22" s="163">
        <v>25</v>
      </c>
      <c r="D22" s="164" t="s">
        <v>28</v>
      </c>
      <c r="E22" s="163">
        <v>1986</v>
      </c>
      <c r="F22" s="164" t="s">
        <v>309</v>
      </c>
      <c r="G22" s="165">
        <v>15.7</v>
      </c>
      <c r="H22" s="167">
        <v>8.26</v>
      </c>
      <c r="I22" s="167">
        <v>364</v>
      </c>
      <c r="J22" s="167">
        <f t="shared" si="0"/>
        <v>335</v>
      </c>
      <c r="K22" s="167">
        <f t="shared" si="1"/>
        <v>416</v>
      </c>
      <c r="L22" s="193">
        <f t="shared" si="2"/>
        <v>229</v>
      </c>
      <c r="M22" s="168">
        <f t="shared" si="3"/>
        <v>980</v>
      </c>
    </row>
    <row r="23" spans="1:13" ht="12.75">
      <c r="A23" s="161">
        <v>17</v>
      </c>
      <c r="B23" s="162">
        <v>170</v>
      </c>
      <c r="C23" s="163">
        <v>1</v>
      </c>
      <c r="D23" s="164" t="s">
        <v>325</v>
      </c>
      <c r="E23" s="163">
        <v>1986</v>
      </c>
      <c r="F23" s="164" t="s">
        <v>314</v>
      </c>
      <c r="G23" s="165">
        <v>15.4</v>
      </c>
      <c r="H23" s="166">
        <v>8.3</v>
      </c>
      <c r="I23" s="167">
        <v>344</v>
      </c>
      <c r="J23" s="167">
        <f t="shared" si="0"/>
        <v>372</v>
      </c>
      <c r="K23" s="167">
        <f t="shared" si="1"/>
        <v>419</v>
      </c>
      <c r="L23" s="193">
        <f t="shared" si="2"/>
        <v>188</v>
      </c>
      <c r="M23" s="168">
        <f t="shared" si="3"/>
        <v>979</v>
      </c>
    </row>
    <row r="24" spans="1:13" ht="12.75">
      <c r="A24" s="161">
        <v>18</v>
      </c>
      <c r="B24" s="162">
        <v>199</v>
      </c>
      <c r="C24" s="163">
        <v>38</v>
      </c>
      <c r="D24" s="164" t="s">
        <v>114</v>
      </c>
      <c r="E24" s="163">
        <v>1986</v>
      </c>
      <c r="F24" s="164" t="s">
        <v>268</v>
      </c>
      <c r="G24" s="165">
        <v>15.7</v>
      </c>
      <c r="H24" s="167">
        <v>6.7</v>
      </c>
      <c r="I24" s="167">
        <v>388</v>
      </c>
      <c r="J24" s="167">
        <f t="shared" si="0"/>
        <v>335</v>
      </c>
      <c r="K24" s="167">
        <f t="shared" si="1"/>
        <v>316</v>
      </c>
      <c r="L24" s="193">
        <f t="shared" si="2"/>
        <v>281</v>
      </c>
      <c r="M24" s="168">
        <f t="shared" si="3"/>
        <v>932</v>
      </c>
    </row>
    <row r="25" spans="1:13" ht="12.75">
      <c r="A25" s="161" t="s">
        <v>326</v>
      </c>
      <c r="B25" s="162">
        <v>182</v>
      </c>
      <c r="C25" s="163">
        <v>16</v>
      </c>
      <c r="D25" s="164" t="s">
        <v>83</v>
      </c>
      <c r="E25" s="163">
        <v>1985</v>
      </c>
      <c r="F25" s="182" t="s">
        <v>286</v>
      </c>
      <c r="G25" s="165">
        <v>15.7</v>
      </c>
      <c r="H25" s="167">
        <v>7.01</v>
      </c>
      <c r="I25" s="167">
        <v>359</v>
      </c>
      <c r="J25" s="167">
        <f t="shared" si="0"/>
        <v>335</v>
      </c>
      <c r="K25" s="167">
        <f t="shared" si="1"/>
        <v>336</v>
      </c>
      <c r="L25" s="193">
        <f t="shared" si="2"/>
        <v>218</v>
      </c>
      <c r="M25" s="168">
        <f t="shared" si="3"/>
        <v>889</v>
      </c>
    </row>
    <row r="26" spans="1:13" ht="12.75">
      <c r="A26" s="161" t="s">
        <v>326</v>
      </c>
      <c r="B26" s="162">
        <v>188</v>
      </c>
      <c r="C26" s="163">
        <v>26</v>
      </c>
      <c r="D26" s="164" t="s">
        <v>175</v>
      </c>
      <c r="E26" s="163">
        <v>1984</v>
      </c>
      <c r="F26" s="164" t="s">
        <v>265</v>
      </c>
      <c r="G26" s="165">
        <v>16</v>
      </c>
      <c r="H26" s="167">
        <v>8.12</v>
      </c>
      <c r="I26" s="167">
        <v>341</v>
      </c>
      <c r="J26" s="167">
        <f t="shared" si="0"/>
        <v>300</v>
      </c>
      <c r="K26" s="167">
        <f t="shared" si="1"/>
        <v>407</v>
      </c>
      <c r="L26" s="193">
        <f t="shared" si="2"/>
        <v>182</v>
      </c>
      <c r="M26" s="168">
        <f t="shared" si="3"/>
        <v>889</v>
      </c>
    </row>
    <row r="27" spans="1:13" ht="12.75">
      <c r="A27" s="161">
        <v>21</v>
      </c>
      <c r="B27" s="162">
        <v>177</v>
      </c>
      <c r="C27" s="163">
        <v>11</v>
      </c>
      <c r="D27" s="164" t="s">
        <v>171</v>
      </c>
      <c r="E27" s="163">
        <v>1985</v>
      </c>
      <c r="F27" s="182" t="s">
        <v>327</v>
      </c>
      <c r="G27" s="165">
        <v>16</v>
      </c>
      <c r="H27" s="167">
        <v>7.63</v>
      </c>
      <c r="I27" s="167">
        <v>346</v>
      </c>
      <c r="J27" s="167">
        <f t="shared" si="0"/>
        <v>300</v>
      </c>
      <c r="K27" s="167">
        <f t="shared" si="1"/>
        <v>375</v>
      </c>
      <c r="L27" s="193">
        <f t="shared" si="2"/>
        <v>192</v>
      </c>
      <c r="M27" s="168">
        <f t="shared" si="3"/>
        <v>867</v>
      </c>
    </row>
    <row r="28" spans="1:13" ht="12.75">
      <c r="A28" s="161">
        <v>22</v>
      </c>
      <c r="B28" s="162">
        <v>198</v>
      </c>
      <c r="C28" s="163">
        <v>36</v>
      </c>
      <c r="D28" s="164" t="s">
        <v>179</v>
      </c>
      <c r="E28" s="163">
        <v>1984</v>
      </c>
      <c r="F28" s="164" t="s">
        <v>328</v>
      </c>
      <c r="G28" s="165">
        <v>16.1</v>
      </c>
      <c r="H28" s="167">
        <v>6.86</v>
      </c>
      <c r="I28" s="167">
        <v>367</v>
      </c>
      <c r="J28" s="167">
        <f t="shared" si="0"/>
        <v>289</v>
      </c>
      <c r="K28" s="167">
        <f t="shared" si="1"/>
        <v>326</v>
      </c>
      <c r="L28" s="193">
        <f t="shared" si="2"/>
        <v>235</v>
      </c>
      <c r="M28" s="168">
        <f t="shared" si="3"/>
        <v>850</v>
      </c>
    </row>
    <row r="29" spans="1:13" ht="12.75">
      <c r="A29" s="161">
        <v>23</v>
      </c>
      <c r="B29" s="162">
        <v>195</v>
      </c>
      <c r="C29" s="163">
        <v>33</v>
      </c>
      <c r="D29" s="164" t="s">
        <v>178</v>
      </c>
      <c r="E29" s="163">
        <v>1986</v>
      </c>
      <c r="F29" s="164" t="s">
        <v>297</v>
      </c>
      <c r="G29" s="165">
        <v>15.6</v>
      </c>
      <c r="H29" s="167">
        <v>5.73</v>
      </c>
      <c r="I29" s="167">
        <v>369</v>
      </c>
      <c r="J29" s="167">
        <f t="shared" si="0"/>
        <v>348</v>
      </c>
      <c r="K29" s="167">
        <f t="shared" si="1"/>
        <v>254</v>
      </c>
      <c r="L29" s="193">
        <f t="shared" si="2"/>
        <v>239</v>
      </c>
      <c r="M29" s="168">
        <f t="shared" si="3"/>
        <v>841</v>
      </c>
    </row>
    <row r="30" spans="1:13" ht="13.5" thickBot="1">
      <c r="A30" s="169">
        <v>24</v>
      </c>
      <c r="B30" s="170">
        <v>171</v>
      </c>
      <c r="C30" s="171">
        <v>4</v>
      </c>
      <c r="D30" s="172" t="s">
        <v>168</v>
      </c>
      <c r="E30" s="171">
        <v>1985</v>
      </c>
      <c r="F30" s="172" t="s">
        <v>329</v>
      </c>
      <c r="G30" s="173">
        <v>15.7</v>
      </c>
      <c r="H30" s="174">
        <v>5.92</v>
      </c>
      <c r="I30" s="175">
        <v>0</v>
      </c>
      <c r="J30" s="175">
        <f t="shared" si="0"/>
        <v>335</v>
      </c>
      <c r="K30" s="175">
        <f t="shared" si="1"/>
        <v>266</v>
      </c>
      <c r="L30" s="194">
        <f t="shared" si="2"/>
        <v>0</v>
      </c>
      <c r="M30" s="176">
        <f t="shared" si="3"/>
        <v>601</v>
      </c>
    </row>
  </sheetData>
  <printOptions/>
  <pageMargins left="0.67" right="0.34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3"/>
  <sheetViews>
    <sheetView workbookViewId="0" topLeftCell="A1">
      <selection activeCell="A1" sqref="A1"/>
    </sheetView>
  </sheetViews>
  <sheetFormatPr defaultColWidth="9.00390625" defaultRowHeight="12.75"/>
  <cols>
    <col min="1" max="1" width="19.375" style="2" customWidth="1"/>
    <col min="2" max="2" width="5.00390625" style="2" bestFit="1" customWidth="1"/>
    <col min="3" max="3" width="4.875" style="2" bestFit="1" customWidth="1"/>
    <col min="4" max="4" width="4.375" style="2" bestFit="1" customWidth="1"/>
    <col min="5" max="5" width="3.125" style="2" bestFit="1" customWidth="1"/>
    <col min="6" max="6" width="7.25390625" style="2" bestFit="1" customWidth="1"/>
    <col min="7" max="7" width="7.375" style="2" customWidth="1"/>
    <col min="8" max="8" width="5.00390625" style="2" customWidth="1"/>
    <col min="9" max="9" width="5.25390625" style="2" customWidth="1"/>
    <col min="10" max="10" width="5.375" style="2" customWidth="1"/>
    <col min="11" max="11" width="4.75390625" style="2" customWidth="1"/>
    <col min="12" max="12" width="5.125" style="2" customWidth="1"/>
    <col min="13" max="13" width="4.625" style="2" customWidth="1"/>
    <col min="14" max="14" width="4.875" style="2" customWidth="1"/>
    <col min="15" max="15" width="5.625" style="2" customWidth="1"/>
    <col min="16" max="16" width="4.875" style="2" customWidth="1"/>
    <col min="17" max="17" width="4.625" style="2" bestFit="1" customWidth="1"/>
    <col min="18" max="20" width="5.00390625" style="2" customWidth="1"/>
    <col min="21" max="21" width="4.375" style="2" customWidth="1"/>
    <col min="22" max="22" width="5.125" style="2" customWidth="1"/>
    <col min="23" max="23" width="7.75390625" style="2" customWidth="1"/>
    <col min="24" max="24" width="7.375" style="2" customWidth="1"/>
    <col min="25" max="25" width="4.00390625" style="2" customWidth="1"/>
    <col min="26" max="16384" width="9.125" style="2" customWidth="1"/>
  </cols>
  <sheetData>
    <row r="1" spans="1:17" ht="12.75">
      <c r="A1" s="79" t="s">
        <v>351</v>
      </c>
      <c r="B1" s="1"/>
      <c r="C1" s="1"/>
      <c r="Q1" s="317" t="s">
        <v>12</v>
      </c>
    </row>
    <row r="2" ht="13.5" thickBot="1"/>
    <row r="3" spans="1:24" ht="12.75">
      <c r="A3" s="109"/>
      <c r="B3" s="4"/>
      <c r="C3" s="87"/>
      <c r="D3" s="4"/>
      <c r="E3" s="4"/>
      <c r="F3" s="61"/>
      <c r="G3" s="373" t="s">
        <v>38</v>
      </c>
      <c r="H3" s="374"/>
      <c r="I3" s="378" t="s">
        <v>41</v>
      </c>
      <c r="J3" s="379"/>
      <c r="K3" s="379"/>
      <c r="L3" s="379"/>
      <c r="M3" s="379"/>
      <c r="N3" s="379"/>
      <c r="O3" s="379"/>
      <c r="P3" s="380"/>
      <c r="Q3" s="378" t="s">
        <v>44</v>
      </c>
      <c r="R3" s="379"/>
      <c r="S3" s="379"/>
      <c r="T3" s="379"/>
      <c r="U3" s="379"/>
      <c r="V3" s="380"/>
      <c r="W3" s="6"/>
      <c r="X3" s="6"/>
    </row>
    <row r="4" spans="1:24" ht="12.75">
      <c r="A4" s="110"/>
      <c r="B4" s="8"/>
      <c r="C4" s="29"/>
      <c r="D4" s="8"/>
      <c r="E4" s="8"/>
      <c r="F4" s="62"/>
      <c r="G4" s="11"/>
      <c r="H4" s="12"/>
      <c r="I4" s="375" t="s">
        <v>3</v>
      </c>
      <c r="J4" s="376"/>
      <c r="K4" s="377" t="s">
        <v>5</v>
      </c>
      <c r="L4" s="376"/>
      <c r="M4" s="377" t="s">
        <v>11</v>
      </c>
      <c r="N4" s="376"/>
      <c r="O4" s="377" t="s">
        <v>4</v>
      </c>
      <c r="P4" s="381"/>
      <c r="Q4" s="375" t="s">
        <v>45</v>
      </c>
      <c r="R4" s="376"/>
      <c r="S4" s="377" t="s">
        <v>61</v>
      </c>
      <c r="T4" s="376"/>
      <c r="U4" s="377" t="s">
        <v>47</v>
      </c>
      <c r="V4" s="381"/>
      <c r="W4" s="13" t="s">
        <v>50</v>
      </c>
      <c r="X4" s="13" t="s">
        <v>52</v>
      </c>
    </row>
    <row r="5" spans="1:24" ht="13.5" thickBot="1">
      <c r="A5" s="214" t="s">
        <v>54</v>
      </c>
      <c r="B5" s="60" t="s">
        <v>15</v>
      </c>
      <c r="C5" s="215" t="s">
        <v>71</v>
      </c>
      <c r="D5" s="60" t="s">
        <v>72</v>
      </c>
      <c r="E5" s="60" t="s">
        <v>14</v>
      </c>
      <c r="F5" s="216" t="s">
        <v>73</v>
      </c>
      <c r="G5" s="217" t="s">
        <v>39</v>
      </c>
      <c r="H5" s="218" t="s">
        <v>40</v>
      </c>
      <c r="I5" s="239" t="s">
        <v>42</v>
      </c>
      <c r="J5" s="219" t="s">
        <v>40</v>
      </c>
      <c r="K5" s="220" t="s">
        <v>42</v>
      </c>
      <c r="L5" s="220" t="s">
        <v>40</v>
      </c>
      <c r="M5" s="219" t="s">
        <v>42</v>
      </c>
      <c r="N5" s="219" t="s">
        <v>40</v>
      </c>
      <c r="O5" s="220" t="s">
        <v>42</v>
      </c>
      <c r="P5" s="221" t="s">
        <v>40</v>
      </c>
      <c r="Q5" s="16" t="s">
        <v>39</v>
      </c>
      <c r="R5" s="18" t="s">
        <v>40</v>
      </c>
      <c r="S5" s="18" t="s">
        <v>48</v>
      </c>
      <c r="T5" s="19" t="s">
        <v>40</v>
      </c>
      <c r="U5" s="18" t="s">
        <v>49</v>
      </c>
      <c r="V5" s="20" t="s">
        <v>40</v>
      </c>
      <c r="W5" s="21" t="s">
        <v>51</v>
      </c>
      <c r="X5" s="21" t="s">
        <v>37</v>
      </c>
    </row>
    <row r="6" spans="1:25" ht="12.75">
      <c r="A6" s="224" t="s">
        <v>172</v>
      </c>
      <c r="B6" s="225">
        <v>23</v>
      </c>
      <c r="C6" s="226">
        <v>184</v>
      </c>
      <c r="D6" s="225">
        <v>3</v>
      </c>
      <c r="E6" s="225">
        <v>3</v>
      </c>
      <c r="F6" s="324">
        <v>1986</v>
      </c>
      <c r="G6" s="293">
        <v>0.001179398148148148</v>
      </c>
      <c r="H6" s="300">
        <v>8</v>
      </c>
      <c r="I6" s="241">
        <v>9.1</v>
      </c>
      <c r="J6" s="242">
        <v>1</v>
      </c>
      <c r="K6" s="241">
        <v>8.65</v>
      </c>
      <c r="L6" s="242">
        <v>3</v>
      </c>
      <c r="M6" s="241">
        <v>8.35</v>
      </c>
      <c r="N6" s="242">
        <v>3</v>
      </c>
      <c r="O6" s="241">
        <v>8.9</v>
      </c>
      <c r="P6" s="248">
        <v>14</v>
      </c>
      <c r="Q6" s="232">
        <v>14.4</v>
      </c>
      <c r="R6" s="329">
        <v>5</v>
      </c>
      <c r="S6" s="204">
        <v>8.07</v>
      </c>
      <c r="T6" s="302">
        <v>8</v>
      </c>
      <c r="U6" s="205">
        <v>429</v>
      </c>
      <c r="V6" s="305">
        <v>5</v>
      </c>
      <c r="W6" s="104">
        <f aca="true" t="shared" si="0" ref="W6:W27">H6+J6+L6+N6+P6+R6+T6+V6</f>
        <v>47</v>
      </c>
      <c r="X6" s="104">
        <v>1</v>
      </c>
      <c r="Y6" s="30"/>
    </row>
    <row r="7" spans="1:25" ht="12.75">
      <c r="A7" s="65" t="s">
        <v>169</v>
      </c>
      <c r="B7" s="78">
        <v>5</v>
      </c>
      <c r="C7" s="112">
        <v>172</v>
      </c>
      <c r="D7" s="78">
        <v>3</v>
      </c>
      <c r="E7" s="78">
        <v>4</v>
      </c>
      <c r="F7" s="96">
        <v>1986</v>
      </c>
      <c r="G7" s="294">
        <v>0.0013009259259259259</v>
      </c>
      <c r="H7" s="301">
        <v>11</v>
      </c>
      <c r="I7" s="33">
        <v>8.8</v>
      </c>
      <c r="J7" s="49">
        <v>4</v>
      </c>
      <c r="K7" s="33">
        <v>8.25</v>
      </c>
      <c r="L7" s="49">
        <v>7.5</v>
      </c>
      <c r="M7" s="33">
        <v>6.95</v>
      </c>
      <c r="N7" s="49">
        <v>16.5</v>
      </c>
      <c r="O7" s="33">
        <v>9.95</v>
      </c>
      <c r="P7" s="101">
        <v>2</v>
      </c>
      <c r="Q7" s="233">
        <v>15.1</v>
      </c>
      <c r="R7" s="330">
        <v>9.5</v>
      </c>
      <c r="S7" s="206">
        <v>8.78</v>
      </c>
      <c r="T7" s="303">
        <v>2</v>
      </c>
      <c r="U7" s="207">
        <v>428</v>
      </c>
      <c r="V7" s="306">
        <v>6</v>
      </c>
      <c r="W7" s="104">
        <f>H7+J7+L7+N7+P7+R7+T7+V7</f>
        <v>58.5</v>
      </c>
      <c r="X7" s="104">
        <v>2</v>
      </c>
      <c r="Y7" s="30"/>
    </row>
    <row r="8" spans="1:25" ht="12.75">
      <c r="A8" s="65" t="s">
        <v>33</v>
      </c>
      <c r="B8" s="78">
        <v>23</v>
      </c>
      <c r="C8" s="112">
        <v>183</v>
      </c>
      <c r="D8" s="78">
        <v>3</v>
      </c>
      <c r="E8" s="78">
        <v>3</v>
      </c>
      <c r="F8" s="96">
        <v>1985</v>
      </c>
      <c r="G8" s="294">
        <v>0.001320601851851852</v>
      </c>
      <c r="H8" s="301">
        <v>12</v>
      </c>
      <c r="I8" s="33">
        <v>8.55</v>
      </c>
      <c r="J8" s="49">
        <v>7</v>
      </c>
      <c r="K8" s="33">
        <v>7.6</v>
      </c>
      <c r="L8" s="49">
        <v>15</v>
      </c>
      <c r="M8" s="33">
        <v>7.95</v>
      </c>
      <c r="N8" s="49">
        <v>8.5</v>
      </c>
      <c r="O8" s="33">
        <v>9.2</v>
      </c>
      <c r="P8" s="101">
        <v>10.5</v>
      </c>
      <c r="Q8" s="233">
        <v>14.1</v>
      </c>
      <c r="R8" s="330">
        <v>2.5</v>
      </c>
      <c r="S8" s="206">
        <v>9.16</v>
      </c>
      <c r="T8" s="303">
        <v>1</v>
      </c>
      <c r="U8" s="207">
        <v>432</v>
      </c>
      <c r="V8" s="306">
        <v>4</v>
      </c>
      <c r="W8" s="104">
        <f t="shared" si="0"/>
        <v>60.5</v>
      </c>
      <c r="X8" s="104">
        <v>3</v>
      </c>
      <c r="Y8" s="30"/>
    </row>
    <row r="9" spans="1:25" ht="12.75">
      <c r="A9" s="65" t="s">
        <v>82</v>
      </c>
      <c r="B9" s="78">
        <v>9</v>
      </c>
      <c r="C9" s="112">
        <v>176</v>
      </c>
      <c r="D9" s="78">
        <v>3</v>
      </c>
      <c r="E9" s="78">
        <v>3</v>
      </c>
      <c r="F9" s="96">
        <v>1985</v>
      </c>
      <c r="G9" s="294">
        <v>0.0011828703703703704</v>
      </c>
      <c r="H9" s="301">
        <v>9</v>
      </c>
      <c r="I9" s="33">
        <v>8.85</v>
      </c>
      <c r="J9" s="49">
        <v>3</v>
      </c>
      <c r="K9" s="33">
        <v>8.5</v>
      </c>
      <c r="L9" s="49">
        <v>5</v>
      </c>
      <c r="M9" s="33">
        <v>8.55</v>
      </c>
      <c r="N9" s="49">
        <v>1</v>
      </c>
      <c r="O9" s="33">
        <v>9.45</v>
      </c>
      <c r="P9" s="101">
        <v>6.5</v>
      </c>
      <c r="Q9" s="233">
        <v>15.3</v>
      </c>
      <c r="R9" s="330">
        <v>13.5</v>
      </c>
      <c r="S9" s="206">
        <v>7.41</v>
      </c>
      <c r="T9" s="303">
        <v>14</v>
      </c>
      <c r="U9" s="207">
        <v>408</v>
      </c>
      <c r="V9" s="306">
        <v>11</v>
      </c>
      <c r="W9" s="104">
        <f t="shared" si="0"/>
        <v>63</v>
      </c>
      <c r="X9" s="340" t="s">
        <v>350</v>
      </c>
      <c r="Y9" s="30"/>
    </row>
    <row r="10" spans="1:25" ht="12.75">
      <c r="A10" s="65" t="s">
        <v>29</v>
      </c>
      <c r="B10" s="78">
        <v>35</v>
      </c>
      <c r="C10" s="112">
        <v>196</v>
      </c>
      <c r="D10" s="78">
        <v>3</v>
      </c>
      <c r="E10" s="78">
        <v>4</v>
      </c>
      <c r="F10" s="96">
        <v>1985</v>
      </c>
      <c r="G10" s="294">
        <v>0.0011944444444444446</v>
      </c>
      <c r="H10" s="301">
        <v>10</v>
      </c>
      <c r="I10" s="33">
        <v>8.65</v>
      </c>
      <c r="J10" s="49">
        <v>6</v>
      </c>
      <c r="K10" s="33">
        <v>8.3</v>
      </c>
      <c r="L10" s="49">
        <v>6</v>
      </c>
      <c r="M10" s="33">
        <v>8</v>
      </c>
      <c r="N10" s="49">
        <v>7</v>
      </c>
      <c r="O10" s="33">
        <v>9.5</v>
      </c>
      <c r="P10" s="101">
        <v>4.5</v>
      </c>
      <c r="Q10" s="233">
        <v>14.9</v>
      </c>
      <c r="R10" s="330">
        <v>7.5</v>
      </c>
      <c r="S10" s="206">
        <v>7.39</v>
      </c>
      <c r="T10" s="303">
        <v>15</v>
      </c>
      <c r="U10" s="207">
        <v>427</v>
      </c>
      <c r="V10" s="306">
        <v>7</v>
      </c>
      <c r="W10" s="104">
        <f>H10+J10+L10+N10+P10+R10+T10+V10</f>
        <v>63</v>
      </c>
      <c r="X10" s="340" t="s">
        <v>350</v>
      </c>
      <c r="Y10" s="30"/>
    </row>
    <row r="11" spans="1:25" ht="12.75">
      <c r="A11" s="65" t="s">
        <v>31</v>
      </c>
      <c r="B11" s="78">
        <v>14</v>
      </c>
      <c r="C11" s="112">
        <v>181</v>
      </c>
      <c r="D11" s="78">
        <v>3</v>
      </c>
      <c r="E11" s="78">
        <v>3</v>
      </c>
      <c r="F11" s="96">
        <v>1985</v>
      </c>
      <c r="G11" s="294">
        <v>0.0016458333333333333</v>
      </c>
      <c r="H11" s="301">
        <v>22</v>
      </c>
      <c r="I11" s="33">
        <v>8.35</v>
      </c>
      <c r="J11" s="49">
        <v>8</v>
      </c>
      <c r="K11" s="33">
        <v>8.6</v>
      </c>
      <c r="L11" s="49">
        <v>4</v>
      </c>
      <c r="M11" s="33">
        <v>8.05</v>
      </c>
      <c r="N11" s="49">
        <v>6</v>
      </c>
      <c r="O11" s="33">
        <v>9.8</v>
      </c>
      <c r="P11" s="101">
        <v>3</v>
      </c>
      <c r="Q11" s="233">
        <v>14.2</v>
      </c>
      <c r="R11" s="330">
        <v>4</v>
      </c>
      <c r="S11" s="206">
        <v>7.26</v>
      </c>
      <c r="T11" s="303">
        <v>17</v>
      </c>
      <c r="U11" s="207">
        <v>417</v>
      </c>
      <c r="V11" s="306">
        <v>8</v>
      </c>
      <c r="W11" s="104">
        <f>H11+J11+L11+N11+P11+R11+T11+V11</f>
        <v>72</v>
      </c>
      <c r="X11" s="104">
        <v>6</v>
      </c>
      <c r="Y11" s="30"/>
    </row>
    <row r="12" spans="1:25" ht="12.75">
      <c r="A12" s="65" t="s">
        <v>18</v>
      </c>
      <c r="B12" s="78">
        <v>14</v>
      </c>
      <c r="C12" s="112">
        <v>179</v>
      </c>
      <c r="D12" s="78">
        <v>3</v>
      </c>
      <c r="E12" s="78">
        <v>3</v>
      </c>
      <c r="F12" s="96">
        <v>1984</v>
      </c>
      <c r="G12" s="294">
        <v>0.0011782407407407408</v>
      </c>
      <c r="H12" s="301">
        <v>7</v>
      </c>
      <c r="I12" s="33">
        <v>7.5</v>
      </c>
      <c r="J12" s="49">
        <v>16.5</v>
      </c>
      <c r="K12" s="33">
        <v>8.7</v>
      </c>
      <c r="L12" s="49">
        <v>1.5</v>
      </c>
      <c r="M12" s="33">
        <v>7.25</v>
      </c>
      <c r="N12" s="49">
        <v>12</v>
      </c>
      <c r="O12" s="33">
        <v>8</v>
      </c>
      <c r="P12" s="101">
        <v>22</v>
      </c>
      <c r="Q12" s="233">
        <v>14.8</v>
      </c>
      <c r="R12" s="330">
        <v>6</v>
      </c>
      <c r="S12" s="206">
        <v>7.77</v>
      </c>
      <c r="T12" s="303">
        <v>10</v>
      </c>
      <c r="U12" s="207">
        <v>441</v>
      </c>
      <c r="V12" s="306">
        <v>2</v>
      </c>
      <c r="W12" s="104">
        <f t="shared" si="0"/>
        <v>77</v>
      </c>
      <c r="X12" s="104">
        <v>7</v>
      </c>
      <c r="Y12" s="30"/>
    </row>
    <row r="13" spans="1:25" ht="12.75">
      <c r="A13" s="65" t="s">
        <v>30</v>
      </c>
      <c r="B13" s="78">
        <v>14</v>
      </c>
      <c r="C13" s="112">
        <v>178</v>
      </c>
      <c r="D13" s="78">
        <v>3</v>
      </c>
      <c r="E13" s="78">
        <v>3</v>
      </c>
      <c r="F13" s="96">
        <v>1985</v>
      </c>
      <c r="G13" s="294">
        <v>0.0014444444444444444</v>
      </c>
      <c r="H13" s="301">
        <v>16</v>
      </c>
      <c r="I13" s="33">
        <v>7.4</v>
      </c>
      <c r="J13" s="49">
        <v>18</v>
      </c>
      <c r="K13" s="33">
        <v>8.25</v>
      </c>
      <c r="L13" s="49">
        <v>7.5</v>
      </c>
      <c r="M13" s="33">
        <v>8.2</v>
      </c>
      <c r="N13" s="49">
        <v>4.5</v>
      </c>
      <c r="O13" s="33">
        <v>8.65</v>
      </c>
      <c r="P13" s="101">
        <v>18.5</v>
      </c>
      <c r="Q13" s="233">
        <v>13.8</v>
      </c>
      <c r="R13" s="330">
        <v>1</v>
      </c>
      <c r="S13" s="206">
        <v>7.98</v>
      </c>
      <c r="T13" s="303">
        <v>9</v>
      </c>
      <c r="U13" s="207">
        <v>439</v>
      </c>
      <c r="V13" s="306">
        <v>3</v>
      </c>
      <c r="W13" s="104">
        <f t="shared" si="0"/>
        <v>77.5</v>
      </c>
      <c r="X13" s="104">
        <v>8</v>
      </c>
      <c r="Y13" s="30"/>
    </row>
    <row r="14" spans="1:25" ht="12.75">
      <c r="A14" s="65" t="s">
        <v>174</v>
      </c>
      <c r="B14" s="78">
        <v>25</v>
      </c>
      <c r="C14" s="112">
        <v>186</v>
      </c>
      <c r="D14" s="78">
        <v>3</v>
      </c>
      <c r="E14" s="78">
        <v>2</v>
      </c>
      <c r="F14" s="96">
        <v>1986</v>
      </c>
      <c r="G14" s="294">
        <v>0.001170138888888889</v>
      </c>
      <c r="H14" s="301">
        <v>6</v>
      </c>
      <c r="I14" s="33">
        <v>7.6</v>
      </c>
      <c r="J14" s="49">
        <v>13.5</v>
      </c>
      <c r="K14" s="33">
        <v>7.35</v>
      </c>
      <c r="L14" s="49">
        <v>18.5</v>
      </c>
      <c r="M14" s="33">
        <v>6.95</v>
      </c>
      <c r="N14" s="49">
        <v>16.5</v>
      </c>
      <c r="O14" s="33">
        <v>8.65</v>
      </c>
      <c r="P14" s="101">
        <v>18.5</v>
      </c>
      <c r="Q14" s="233">
        <v>14.1</v>
      </c>
      <c r="R14" s="330">
        <v>2.5</v>
      </c>
      <c r="S14" s="206">
        <v>8.7</v>
      </c>
      <c r="T14" s="303">
        <v>3</v>
      </c>
      <c r="U14" s="207">
        <v>445</v>
      </c>
      <c r="V14" s="306">
        <v>1</v>
      </c>
      <c r="W14" s="104">
        <f t="shared" si="0"/>
        <v>79.5</v>
      </c>
      <c r="X14" s="104">
        <v>9</v>
      </c>
      <c r="Y14" s="30"/>
    </row>
    <row r="15" spans="1:25" ht="12.75">
      <c r="A15" s="65" t="s">
        <v>84</v>
      </c>
      <c r="B15" s="78">
        <v>35</v>
      </c>
      <c r="C15" s="112">
        <v>197</v>
      </c>
      <c r="D15" s="78">
        <v>3</v>
      </c>
      <c r="E15" s="78">
        <v>4</v>
      </c>
      <c r="F15" s="96">
        <v>1985</v>
      </c>
      <c r="G15" s="294">
        <v>0.0010092592592592592</v>
      </c>
      <c r="H15" s="301">
        <v>2</v>
      </c>
      <c r="I15" s="33">
        <v>8</v>
      </c>
      <c r="J15" s="49">
        <v>9.5</v>
      </c>
      <c r="K15" s="33">
        <v>7.85</v>
      </c>
      <c r="L15" s="49">
        <v>9.5</v>
      </c>
      <c r="M15" s="33">
        <v>7.3</v>
      </c>
      <c r="N15" s="49">
        <v>11</v>
      </c>
      <c r="O15" s="33">
        <v>8.75</v>
      </c>
      <c r="P15" s="101">
        <v>15.5</v>
      </c>
      <c r="Q15" s="233">
        <v>14.9</v>
      </c>
      <c r="R15" s="330">
        <v>7.5</v>
      </c>
      <c r="S15" s="206">
        <v>7.32</v>
      </c>
      <c r="T15" s="303">
        <v>16</v>
      </c>
      <c r="U15" s="207">
        <v>402</v>
      </c>
      <c r="V15" s="306">
        <v>13</v>
      </c>
      <c r="W15" s="104">
        <f>H15+J15+L15+N15+P15+R15+T15+V15</f>
        <v>84</v>
      </c>
      <c r="X15" s="104">
        <v>10</v>
      </c>
      <c r="Y15" s="30"/>
    </row>
    <row r="16" spans="1:25" ht="12.75">
      <c r="A16" s="65" t="s">
        <v>96</v>
      </c>
      <c r="B16" s="78">
        <v>1</v>
      </c>
      <c r="C16" s="112">
        <v>170</v>
      </c>
      <c r="D16" s="78">
        <v>3</v>
      </c>
      <c r="E16" s="78">
        <v>2</v>
      </c>
      <c r="F16" s="96">
        <v>1986</v>
      </c>
      <c r="G16" s="294">
        <v>0.0015347222222222223</v>
      </c>
      <c r="H16" s="301">
        <v>21</v>
      </c>
      <c r="I16" s="33">
        <v>8.95</v>
      </c>
      <c r="J16" s="49">
        <v>2</v>
      </c>
      <c r="K16" s="33">
        <v>7.65</v>
      </c>
      <c r="L16" s="49">
        <v>14</v>
      </c>
      <c r="M16" s="33">
        <v>8.2</v>
      </c>
      <c r="N16" s="49">
        <v>4.5</v>
      </c>
      <c r="O16" s="33">
        <v>10</v>
      </c>
      <c r="P16" s="101">
        <v>1</v>
      </c>
      <c r="Q16" s="233">
        <v>15.4</v>
      </c>
      <c r="R16" s="330">
        <v>15</v>
      </c>
      <c r="S16" s="206">
        <v>8.3</v>
      </c>
      <c r="T16" s="303">
        <v>5</v>
      </c>
      <c r="U16" s="207">
        <v>344</v>
      </c>
      <c r="V16" s="306">
        <v>22</v>
      </c>
      <c r="W16" s="104">
        <f t="shared" si="0"/>
        <v>84.5</v>
      </c>
      <c r="X16" s="104">
        <v>11</v>
      </c>
      <c r="Y16" s="30"/>
    </row>
    <row r="17" spans="1:25" ht="12.75">
      <c r="A17" s="65" t="s">
        <v>176</v>
      </c>
      <c r="B17" s="78">
        <v>28</v>
      </c>
      <c r="C17" s="112">
        <v>191</v>
      </c>
      <c r="D17" s="78">
        <v>3</v>
      </c>
      <c r="E17" s="78">
        <v>3</v>
      </c>
      <c r="F17" s="96">
        <v>1986</v>
      </c>
      <c r="G17" s="294">
        <v>0.0010034722222222222</v>
      </c>
      <c r="H17" s="301">
        <v>1</v>
      </c>
      <c r="I17" s="33">
        <v>7.55</v>
      </c>
      <c r="J17" s="49">
        <v>15</v>
      </c>
      <c r="K17" s="33">
        <v>5.8</v>
      </c>
      <c r="L17" s="49">
        <v>24</v>
      </c>
      <c r="M17" s="33">
        <v>7.95</v>
      </c>
      <c r="N17" s="49">
        <v>8.5</v>
      </c>
      <c r="O17" s="33">
        <v>9.25</v>
      </c>
      <c r="P17" s="101">
        <v>9</v>
      </c>
      <c r="Q17" s="233">
        <v>15.2</v>
      </c>
      <c r="R17" s="330">
        <v>11.5</v>
      </c>
      <c r="S17" s="206">
        <v>7.51</v>
      </c>
      <c r="T17" s="303">
        <v>13</v>
      </c>
      <c r="U17" s="207">
        <v>411</v>
      </c>
      <c r="V17" s="306">
        <v>9</v>
      </c>
      <c r="W17" s="104">
        <f>H17+J17+L17+N17+P17+R17+T17+V17</f>
        <v>91</v>
      </c>
      <c r="X17" s="104">
        <v>12</v>
      </c>
      <c r="Y17" s="30"/>
    </row>
    <row r="18" spans="1:25" ht="12.75">
      <c r="A18" s="65" t="s">
        <v>168</v>
      </c>
      <c r="B18" s="78">
        <v>4</v>
      </c>
      <c r="C18" s="112">
        <v>171</v>
      </c>
      <c r="D18" s="78">
        <v>3</v>
      </c>
      <c r="E18" s="78">
        <v>4</v>
      </c>
      <c r="F18" s="96">
        <v>1985</v>
      </c>
      <c r="G18" s="294">
        <v>0.0014016203703703706</v>
      </c>
      <c r="H18" s="301">
        <v>15</v>
      </c>
      <c r="I18" s="33">
        <v>8.7</v>
      </c>
      <c r="J18" s="49">
        <v>5</v>
      </c>
      <c r="K18" s="33">
        <v>7.8</v>
      </c>
      <c r="L18" s="49">
        <v>11.5</v>
      </c>
      <c r="M18" s="33">
        <v>8.4</v>
      </c>
      <c r="N18" s="49">
        <v>2</v>
      </c>
      <c r="O18" s="33">
        <v>9.45</v>
      </c>
      <c r="P18" s="101">
        <v>6.5</v>
      </c>
      <c r="Q18" s="233">
        <v>15.7</v>
      </c>
      <c r="R18" s="330">
        <v>18.5</v>
      </c>
      <c r="S18" s="206">
        <v>5.92</v>
      </c>
      <c r="T18" s="303">
        <v>23</v>
      </c>
      <c r="U18" s="207">
        <v>0</v>
      </c>
      <c r="V18" s="306">
        <v>24</v>
      </c>
      <c r="W18" s="104">
        <f t="shared" si="0"/>
        <v>105.5</v>
      </c>
      <c r="X18" s="104">
        <v>13</v>
      </c>
      <c r="Y18" s="30"/>
    </row>
    <row r="19" spans="1:25" ht="12.75">
      <c r="A19" s="65" t="s">
        <v>170</v>
      </c>
      <c r="B19" s="78">
        <v>5</v>
      </c>
      <c r="C19" s="112">
        <v>173</v>
      </c>
      <c r="D19" s="78">
        <v>3</v>
      </c>
      <c r="E19" s="78">
        <v>4</v>
      </c>
      <c r="F19" s="96">
        <v>1986</v>
      </c>
      <c r="G19" s="294">
        <v>0.0015162037037037036</v>
      </c>
      <c r="H19" s="301">
        <v>20</v>
      </c>
      <c r="I19" s="33">
        <v>7.95</v>
      </c>
      <c r="J19" s="49">
        <v>11</v>
      </c>
      <c r="K19" s="33">
        <v>8.7</v>
      </c>
      <c r="L19" s="49">
        <v>1.5</v>
      </c>
      <c r="M19" s="33">
        <v>6.8</v>
      </c>
      <c r="N19" s="49">
        <v>19.5</v>
      </c>
      <c r="O19" s="33">
        <v>9</v>
      </c>
      <c r="P19" s="101">
        <v>13</v>
      </c>
      <c r="Q19" s="233">
        <v>15.3</v>
      </c>
      <c r="R19" s="330">
        <v>13.5</v>
      </c>
      <c r="S19" s="206">
        <v>7.14</v>
      </c>
      <c r="T19" s="303">
        <v>18</v>
      </c>
      <c r="U19" s="207">
        <v>407</v>
      </c>
      <c r="V19" s="306">
        <v>12</v>
      </c>
      <c r="W19" s="104">
        <f t="shared" si="0"/>
        <v>108.5</v>
      </c>
      <c r="X19" s="104">
        <v>14</v>
      </c>
      <c r="Y19" s="30"/>
    </row>
    <row r="20" spans="1:25" ht="12.75">
      <c r="A20" s="65" t="s">
        <v>171</v>
      </c>
      <c r="B20" s="78">
        <v>11</v>
      </c>
      <c r="C20" s="112">
        <v>177</v>
      </c>
      <c r="D20" s="78">
        <v>3</v>
      </c>
      <c r="E20" s="78">
        <v>4</v>
      </c>
      <c r="F20" s="96">
        <v>1985</v>
      </c>
      <c r="G20" s="294">
        <v>0.001167824074074074</v>
      </c>
      <c r="H20" s="301">
        <v>5</v>
      </c>
      <c r="I20" s="33">
        <v>6.6</v>
      </c>
      <c r="J20" s="49">
        <v>19.5</v>
      </c>
      <c r="K20" s="33">
        <v>7.85</v>
      </c>
      <c r="L20" s="49">
        <v>9.5</v>
      </c>
      <c r="M20" s="33">
        <v>7.85</v>
      </c>
      <c r="N20" s="49">
        <v>10</v>
      </c>
      <c r="O20" s="33">
        <v>9.05</v>
      </c>
      <c r="P20" s="101">
        <v>12</v>
      </c>
      <c r="Q20" s="233">
        <v>16</v>
      </c>
      <c r="R20" s="330">
        <v>22.5</v>
      </c>
      <c r="S20" s="206">
        <v>7.63</v>
      </c>
      <c r="T20" s="303">
        <v>11</v>
      </c>
      <c r="U20" s="207">
        <v>346</v>
      </c>
      <c r="V20" s="306">
        <v>21</v>
      </c>
      <c r="W20" s="104">
        <f t="shared" si="0"/>
        <v>110.5</v>
      </c>
      <c r="X20" s="104">
        <v>15</v>
      </c>
      <c r="Y20" s="30"/>
    </row>
    <row r="21" spans="1:25" ht="12.75">
      <c r="A21" s="65" t="s">
        <v>179</v>
      </c>
      <c r="B21" s="78">
        <v>36</v>
      </c>
      <c r="C21" s="112">
        <v>198</v>
      </c>
      <c r="D21" s="78">
        <v>3</v>
      </c>
      <c r="E21" s="78">
        <v>3</v>
      </c>
      <c r="F21" s="96">
        <v>1984</v>
      </c>
      <c r="G21" s="294">
        <v>0.0011319444444444443</v>
      </c>
      <c r="H21" s="301">
        <v>3</v>
      </c>
      <c r="I21" s="33">
        <v>8</v>
      </c>
      <c r="J21" s="74" t="s">
        <v>237</v>
      </c>
      <c r="K21" s="33">
        <v>6.9</v>
      </c>
      <c r="L21" s="49">
        <v>21</v>
      </c>
      <c r="M21" s="33">
        <v>6.85</v>
      </c>
      <c r="N21" s="49">
        <v>18</v>
      </c>
      <c r="O21" s="33">
        <v>9.35</v>
      </c>
      <c r="P21" s="101">
        <v>8</v>
      </c>
      <c r="Q21" s="233">
        <v>16.1</v>
      </c>
      <c r="R21" s="330">
        <v>24</v>
      </c>
      <c r="S21" s="206">
        <v>6.86</v>
      </c>
      <c r="T21" s="303">
        <v>20</v>
      </c>
      <c r="U21" s="207">
        <v>367</v>
      </c>
      <c r="V21" s="306">
        <v>18</v>
      </c>
      <c r="W21" s="104" t="e">
        <f>H21+J21+L21+N21+P21+R21+T21+V21</f>
        <v>#VALUE!</v>
      </c>
      <c r="X21" s="104">
        <v>16</v>
      </c>
      <c r="Y21" s="30"/>
    </row>
    <row r="22" spans="1:25" ht="12.75">
      <c r="A22" s="65" t="s">
        <v>173</v>
      </c>
      <c r="B22" s="78">
        <v>24</v>
      </c>
      <c r="C22" s="112">
        <v>185</v>
      </c>
      <c r="D22" s="78">
        <v>3</v>
      </c>
      <c r="E22" s="78">
        <v>4</v>
      </c>
      <c r="F22" s="96">
        <v>1984</v>
      </c>
      <c r="G22" s="294">
        <v>0.001347222222222222</v>
      </c>
      <c r="H22" s="301">
        <v>14</v>
      </c>
      <c r="I22" s="33">
        <v>4.3</v>
      </c>
      <c r="J22" s="49">
        <v>24</v>
      </c>
      <c r="K22" s="33">
        <v>6.8</v>
      </c>
      <c r="L22" s="49">
        <v>23</v>
      </c>
      <c r="M22" s="33">
        <v>7.05</v>
      </c>
      <c r="N22" s="49">
        <v>15</v>
      </c>
      <c r="O22" s="33">
        <v>9.2</v>
      </c>
      <c r="P22" s="101">
        <v>10.5</v>
      </c>
      <c r="Q22" s="233">
        <v>15.2</v>
      </c>
      <c r="R22" s="330">
        <v>11.5</v>
      </c>
      <c r="S22" s="206">
        <v>7.58</v>
      </c>
      <c r="T22" s="303">
        <v>12</v>
      </c>
      <c r="U22" s="207">
        <v>376</v>
      </c>
      <c r="V22" s="306">
        <v>15</v>
      </c>
      <c r="W22" s="104">
        <f t="shared" si="0"/>
        <v>125</v>
      </c>
      <c r="X22" s="104">
        <v>17</v>
      </c>
      <c r="Y22" s="30"/>
    </row>
    <row r="23" spans="1:25" ht="12.75">
      <c r="A23" s="65" t="s">
        <v>28</v>
      </c>
      <c r="B23" s="78">
        <v>25</v>
      </c>
      <c r="C23" s="112">
        <v>187</v>
      </c>
      <c r="D23" s="78">
        <v>3</v>
      </c>
      <c r="E23" s="78">
        <v>2</v>
      </c>
      <c r="F23" s="96">
        <v>1986</v>
      </c>
      <c r="G23" s="294">
        <v>0.0014594907407407406</v>
      </c>
      <c r="H23" s="301">
        <v>17</v>
      </c>
      <c r="I23" s="33">
        <v>7.6</v>
      </c>
      <c r="J23" s="49">
        <v>13.5</v>
      </c>
      <c r="K23" s="33">
        <v>6.85</v>
      </c>
      <c r="L23" s="49">
        <v>22</v>
      </c>
      <c r="M23" s="33">
        <v>7.15</v>
      </c>
      <c r="N23" s="49">
        <v>14</v>
      </c>
      <c r="O23" s="33">
        <v>8.75</v>
      </c>
      <c r="P23" s="101">
        <v>15.5</v>
      </c>
      <c r="Q23" s="233">
        <v>15.7</v>
      </c>
      <c r="R23" s="330">
        <v>18.5</v>
      </c>
      <c r="S23" s="206">
        <v>8.26</v>
      </c>
      <c r="T23" s="303">
        <v>6</v>
      </c>
      <c r="U23" s="207">
        <v>364</v>
      </c>
      <c r="V23" s="306">
        <v>19</v>
      </c>
      <c r="W23" s="104">
        <f t="shared" si="0"/>
        <v>125.5</v>
      </c>
      <c r="X23" s="104">
        <v>18</v>
      </c>
      <c r="Y23" s="30"/>
    </row>
    <row r="24" spans="1:25" ht="12.75">
      <c r="A24" s="65" t="s">
        <v>100</v>
      </c>
      <c r="B24" s="78">
        <v>7</v>
      </c>
      <c r="C24" s="112">
        <v>174</v>
      </c>
      <c r="D24" s="78">
        <v>3</v>
      </c>
      <c r="E24" s="78">
        <v>2</v>
      </c>
      <c r="F24" s="96">
        <v>1986</v>
      </c>
      <c r="G24" s="294">
        <v>0.001511574074074074</v>
      </c>
      <c r="H24" s="301">
        <v>19</v>
      </c>
      <c r="I24" s="33">
        <v>6.55</v>
      </c>
      <c r="J24" s="49">
        <v>21</v>
      </c>
      <c r="K24" s="33">
        <v>7.45</v>
      </c>
      <c r="L24" s="49">
        <v>16</v>
      </c>
      <c r="M24" s="33">
        <v>7.2</v>
      </c>
      <c r="N24" s="49">
        <v>13</v>
      </c>
      <c r="O24" s="33">
        <v>8.25</v>
      </c>
      <c r="P24" s="101">
        <v>21</v>
      </c>
      <c r="Q24" s="233">
        <v>15.1</v>
      </c>
      <c r="R24" s="330">
        <v>9.5</v>
      </c>
      <c r="S24" s="206">
        <v>6.21</v>
      </c>
      <c r="T24" s="303">
        <v>22</v>
      </c>
      <c r="U24" s="207">
        <v>409</v>
      </c>
      <c r="V24" s="306">
        <v>10</v>
      </c>
      <c r="W24" s="104">
        <f t="shared" si="0"/>
        <v>131.5</v>
      </c>
      <c r="X24" s="104">
        <v>19</v>
      </c>
      <c r="Y24" s="30"/>
    </row>
    <row r="25" spans="1:25" ht="12.75">
      <c r="A25" s="65" t="s">
        <v>83</v>
      </c>
      <c r="B25" s="78">
        <v>16</v>
      </c>
      <c r="C25" s="112">
        <v>182</v>
      </c>
      <c r="D25" s="78">
        <v>3</v>
      </c>
      <c r="E25" s="78">
        <v>4</v>
      </c>
      <c r="F25" s="96">
        <v>1985</v>
      </c>
      <c r="G25" s="294">
        <v>0.0011574074074074073</v>
      </c>
      <c r="H25" s="301">
        <v>4</v>
      </c>
      <c r="I25" s="33">
        <v>7.7</v>
      </c>
      <c r="J25" s="49">
        <v>12</v>
      </c>
      <c r="K25" s="33">
        <v>7.25</v>
      </c>
      <c r="L25" s="49">
        <v>20</v>
      </c>
      <c r="M25" s="33">
        <v>6.35</v>
      </c>
      <c r="N25" s="49">
        <v>22</v>
      </c>
      <c r="O25" s="33">
        <v>8.7</v>
      </c>
      <c r="P25" s="101">
        <v>17</v>
      </c>
      <c r="Q25" s="233">
        <v>15.7</v>
      </c>
      <c r="R25" s="330">
        <v>18.5</v>
      </c>
      <c r="S25" s="206">
        <v>7.01</v>
      </c>
      <c r="T25" s="303">
        <v>19</v>
      </c>
      <c r="U25" s="207">
        <v>359</v>
      </c>
      <c r="V25" s="306">
        <v>20</v>
      </c>
      <c r="W25" s="104">
        <f t="shared" si="0"/>
        <v>132.5</v>
      </c>
      <c r="X25" s="104">
        <v>20</v>
      </c>
      <c r="Y25" s="43"/>
    </row>
    <row r="26" spans="1:25" ht="12.75">
      <c r="A26" s="65" t="s">
        <v>175</v>
      </c>
      <c r="B26" s="78">
        <v>26</v>
      </c>
      <c r="C26" s="112">
        <v>188</v>
      </c>
      <c r="D26" s="78">
        <v>3</v>
      </c>
      <c r="E26" s="78">
        <v>4</v>
      </c>
      <c r="F26" s="96">
        <v>1984</v>
      </c>
      <c r="G26" s="294">
        <v>0.0013229166666666665</v>
      </c>
      <c r="H26" s="301">
        <v>13</v>
      </c>
      <c r="I26" s="33">
        <v>7.5</v>
      </c>
      <c r="J26" s="49">
        <v>16.5</v>
      </c>
      <c r="K26" s="33">
        <v>7.8</v>
      </c>
      <c r="L26" s="49">
        <v>11.5</v>
      </c>
      <c r="M26" s="33">
        <v>5.5</v>
      </c>
      <c r="N26" s="49">
        <v>24</v>
      </c>
      <c r="O26" s="33">
        <v>8.5</v>
      </c>
      <c r="P26" s="101">
        <v>20</v>
      </c>
      <c r="Q26" s="233">
        <v>16</v>
      </c>
      <c r="R26" s="330">
        <v>22.5</v>
      </c>
      <c r="S26" s="206">
        <v>8.12</v>
      </c>
      <c r="T26" s="303">
        <v>7</v>
      </c>
      <c r="U26" s="207">
        <v>341</v>
      </c>
      <c r="V26" s="306">
        <v>23</v>
      </c>
      <c r="W26" s="104">
        <f t="shared" si="0"/>
        <v>137.5</v>
      </c>
      <c r="X26" s="104">
        <v>21</v>
      </c>
      <c r="Y26" s="43"/>
    </row>
    <row r="27" spans="1:25" ht="12.75">
      <c r="A27" s="65" t="s">
        <v>177</v>
      </c>
      <c r="B27" s="78">
        <v>33</v>
      </c>
      <c r="C27" s="112">
        <v>193</v>
      </c>
      <c r="D27" s="78">
        <v>3</v>
      </c>
      <c r="E27" s="78">
        <v>2</v>
      </c>
      <c r="F27" s="96">
        <v>1985</v>
      </c>
      <c r="G27" s="294">
        <v>0.0014953703703703702</v>
      </c>
      <c r="H27" s="301">
        <v>18</v>
      </c>
      <c r="I27" s="33">
        <v>6.6</v>
      </c>
      <c r="J27" s="49">
        <v>19.5</v>
      </c>
      <c r="K27" s="33">
        <v>7.4</v>
      </c>
      <c r="L27" s="49">
        <v>17</v>
      </c>
      <c r="M27" s="33">
        <v>6.75</v>
      </c>
      <c r="N27" s="49">
        <v>21</v>
      </c>
      <c r="O27" s="33">
        <v>7</v>
      </c>
      <c r="P27" s="101">
        <v>23</v>
      </c>
      <c r="Q27" s="233">
        <v>15.8</v>
      </c>
      <c r="R27" s="330">
        <v>21</v>
      </c>
      <c r="S27" s="206">
        <v>8.31</v>
      </c>
      <c r="T27" s="303">
        <v>4</v>
      </c>
      <c r="U27" s="207">
        <v>375</v>
      </c>
      <c r="V27" s="306">
        <v>16</v>
      </c>
      <c r="W27" s="104">
        <f t="shared" si="0"/>
        <v>139.5</v>
      </c>
      <c r="X27" s="104">
        <v>22</v>
      </c>
      <c r="Y27" s="43"/>
    </row>
    <row r="28" spans="1:25" ht="12.75">
      <c r="A28" s="65" t="s">
        <v>114</v>
      </c>
      <c r="B28" s="78">
        <v>38</v>
      </c>
      <c r="C28" s="112">
        <v>199</v>
      </c>
      <c r="D28" s="78">
        <v>3</v>
      </c>
      <c r="E28" s="78">
        <v>4</v>
      </c>
      <c r="F28" s="96">
        <v>1986</v>
      </c>
      <c r="G28" s="294" t="s">
        <v>349</v>
      </c>
      <c r="H28" s="301">
        <v>24</v>
      </c>
      <c r="I28" s="33">
        <v>4.4</v>
      </c>
      <c r="J28" s="49">
        <v>23</v>
      </c>
      <c r="K28" s="33">
        <v>7.7</v>
      </c>
      <c r="L28" s="49">
        <v>13</v>
      </c>
      <c r="M28" s="33">
        <v>5.95</v>
      </c>
      <c r="N28" s="49">
        <v>23</v>
      </c>
      <c r="O28" s="33">
        <v>9.5</v>
      </c>
      <c r="P28" s="101">
        <v>4.5</v>
      </c>
      <c r="Q28" s="233">
        <v>15.7</v>
      </c>
      <c r="R28" s="330">
        <v>18.5</v>
      </c>
      <c r="S28" s="206">
        <v>6.7</v>
      </c>
      <c r="T28" s="303">
        <v>21</v>
      </c>
      <c r="U28" s="207">
        <v>388</v>
      </c>
      <c r="V28" s="306">
        <v>14</v>
      </c>
      <c r="W28" s="104">
        <f>H28+J28+L28+N28+P28+R28+T28+V28</f>
        <v>141</v>
      </c>
      <c r="X28" s="104">
        <v>23</v>
      </c>
      <c r="Y28" s="43"/>
    </row>
    <row r="29" spans="1:25" ht="12.75">
      <c r="A29" s="65" t="s">
        <v>178</v>
      </c>
      <c r="B29" s="78">
        <v>33</v>
      </c>
      <c r="C29" s="112">
        <v>195</v>
      </c>
      <c r="D29" s="78">
        <v>3</v>
      </c>
      <c r="E29" s="78">
        <v>2</v>
      </c>
      <c r="F29" s="96">
        <v>1986</v>
      </c>
      <c r="G29" s="294">
        <v>0.001769675925925926</v>
      </c>
      <c r="H29" s="301">
        <v>23</v>
      </c>
      <c r="I29" s="33">
        <v>4.9</v>
      </c>
      <c r="J29" s="49">
        <v>22</v>
      </c>
      <c r="K29" s="33">
        <v>7.35</v>
      </c>
      <c r="L29" s="49">
        <v>18.5</v>
      </c>
      <c r="M29" s="33">
        <v>6.8</v>
      </c>
      <c r="N29" s="49">
        <v>19.5</v>
      </c>
      <c r="O29" s="33">
        <v>0</v>
      </c>
      <c r="P29" s="101">
        <v>24</v>
      </c>
      <c r="Q29" s="233">
        <v>15.6</v>
      </c>
      <c r="R29" s="330">
        <v>16</v>
      </c>
      <c r="S29" s="206">
        <v>5.73</v>
      </c>
      <c r="T29" s="303">
        <v>24</v>
      </c>
      <c r="U29" s="207">
        <v>369</v>
      </c>
      <c r="V29" s="306">
        <v>17</v>
      </c>
      <c r="W29" s="104">
        <f>H29+J29+L29+N29+P29+R29+T29+V29</f>
        <v>164</v>
      </c>
      <c r="X29" s="104">
        <v>24</v>
      </c>
      <c r="Y29" s="43"/>
    </row>
    <row r="30" spans="1:25" ht="13.5" thickBot="1">
      <c r="A30" s="85" t="s">
        <v>32</v>
      </c>
      <c r="B30" s="86">
        <v>9</v>
      </c>
      <c r="C30" s="123">
        <v>175</v>
      </c>
      <c r="D30" s="86">
        <v>3</v>
      </c>
      <c r="E30" s="86">
        <v>3</v>
      </c>
      <c r="F30" s="292">
        <v>1986</v>
      </c>
      <c r="G30" s="295" t="s">
        <v>338</v>
      </c>
      <c r="H30" s="325"/>
      <c r="I30" s="44" t="s">
        <v>231</v>
      </c>
      <c r="J30" s="52"/>
      <c r="K30" s="44"/>
      <c r="L30" s="52"/>
      <c r="M30" s="44"/>
      <c r="N30" s="52"/>
      <c r="O30" s="44"/>
      <c r="P30" s="102"/>
      <c r="Q30" s="234"/>
      <c r="R30" s="331"/>
      <c r="S30" s="208"/>
      <c r="T30" s="304"/>
      <c r="U30" s="209"/>
      <c r="V30" s="307"/>
      <c r="W30" s="106"/>
      <c r="X30" s="106"/>
      <c r="Y30" s="43"/>
    </row>
    <row r="31" spans="1:25" ht="12.75">
      <c r="A31" s="113"/>
      <c r="B31" s="113"/>
      <c r="C31" s="113"/>
      <c r="D31" s="114"/>
      <c r="E31" s="114"/>
      <c r="F31" s="113"/>
      <c r="G31" s="119"/>
      <c r="H31" s="116"/>
      <c r="I31" s="50"/>
      <c r="J31" s="80"/>
      <c r="K31" s="50"/>
      <c r="L31" s="80"/>
      <c r="M31" s="50"/>
      <c r="N31" s="80"/>
      <c r="O31" s="50"/>
      <c r="P31" s="80"/>
      <c r="Q31" s="132"/>
      <c r="R31" s="120"/>
      <c r="S31" s="121"/>
      <c r="T31" s="120"/>
      <c r="U31" s="39"/>
      <c r="V31" s="122"/>
      <c r="W31" s="42"/>
      <c r="X31" s="41"/>
      <c r="Y31" s="43"/>
    </row>
    <row r="32" spans="1:25" ht="12.75">
      <c r="A32" s="113"/>
      <c r="B32" s="113"/>
      <c r="C32" s="113"/>
      <c r="D32" s="114"/>
      <c r="E32" s="114"/>
      <c r="F32" s="113"/>
      <c r="G32" s="119"/>
      <c r="H32" s="116"/>
      <c r="I32" s="50"/>
      <c r="J32" s="80"/>
      <c r="K32" s="50"/>
      <c r="L32" s="80"/>
      <c r="M32" s="50"/>
      <c r="N32" s="80"/>
      <c r="O32" s="50"/>
      <c r="P32" s="80"/>
      <c r="Q32" s="132"/>
      <c r="R32" s="120"/>
      <c r="S32" s="121"/>
      <c r="T32" s="120"/>
      <c r="U32" s="39"/>
      <c r="V32" s="122"/>
      <c r="W32" s="42"/>
      <c r="X32" s="41"/>
      <c r="Y32" s="43"/>
    </row>
    <row r="33" spans="1:25" ht="12.75">
      <c r="A33" s="113"/>
      <c r="B33" s="113"/>
      <c r="C33" s="113"/>
      <c r="D33" s="114"/>
      <c r="E33" s="114"/>
      <c r="F33" s="113"/>
      <c r="G33" s="119"/>
      <c r="H33" s="116"/>
      <c r="I33" s="50"/>
      <c r="J33" s="80"/>
      <c r="K33" s="50"/>
      <c r="L33" s="80"/>
      <c r="M33" s="50"/>
      <c r="N33" s="80"/>
      <c r="O33" s="50"/>
      <c r="P33" s="80"/>
      <c r="Q33" s="132"/>
      <c r="R33" s="120"/>
      <c r="S33" s="121"/>
      <c r="T33" s="120"/>
      <c r="U33" s="39"/>
      <c r="V33" s="122"/>
      <c r="W33" s="42"/>
      <c r="X33" s="41"/>
      <c r="Y33" s="43"/>
    </row>
    <row r="34" spans="1:25" ht="12.75">
      <c r="A34" s="113"/>
      <c r="B34" s="113"/>
      <c r="C34" s="113"/>
      <c r="D34" s="114"/>
      <c r="E34" s="114"/>
      <c r="F34" s="113"/>
      <c r="G34" s="119"/>
      <c r="H34" s="116"/>
      <c r="I34" s="50"/>
      <c r="J34" s="80"/>
      <c r="K34" s="50"/>
      <c r="L34" s="80"/>
      <c r="M34" s="50"/>
      <c r="N34" s="80"/>
      <c r="O34" s="50"/>
      <c r="P34" s="80"/>
      <c r="Q34" s="132"/>
      <c r="R34" s="120"/>
      <c r="S34" s="121"/>
      <c r="T34" s="120"/>
      <c r="U34" s="39"/>
      <c r="V34" s="122"/>
      <c r="W34" s="42"/>
      <c r="X34" s="41"/>
      <c r="Y34" s="43"/>
    </row>
    <row r="35" spans="1:25" ht="12.75">
      <c r="A35" s="113"/>
      <c r="B35" s="113"/>
      <c r="C35" s="113"/>
      <c r="D35" s="114"/>
      <c r="E35" s="114"/>
      <c r="F35" s="113"/>
      <c r="G35" s="119"/>
      <c r="H35" s="116"/>
      <c r="I35" s="50"/>
      <c r="J35" s="80"/>
      <c r="K35" s="50"/>
      <c r="L35" s="80"/>
      <c r="M35" s="50"/>
      <c r="N35" s="80"/>
      <c r="O35" s="50"/>
      <c r="P35" s="80"/>
      <c r="Q35" s="132"/>
      <c r="R35" s="120"/>
      <c r="S35" s="121"/>
      <c r="T35" s="120"/>
      <c r="U35" s="39"/>
      <c r="V35" s="122"/>
      <c r="W35" s="42"/>
      <c r="X35" s="41"/>
      <c r="Y35" s="43"/>
    </row>
    <row r="36" spans="1:25" ht="12.75">
      <c r="A36" s="113"/>
      <c r="B36" s="113"/>
      <c r="C36" s="113"/>
      <c r="D36" s="114"/>
      <c r="E36" s="114"/>
      <c r="F36" s="113"/>
      <c r="G36" s="119"/>
      <c r="H36" s="116"/>
      <c r="I36" s="50"/>
      <c r="J36" s="80"/>
      <c r="K36" s="50"/>
      <c r="L36" s="80"/>
      <c r="M36" s="50"/>
      <c r="N36" s="80"/>
      <c r="O36" s="50"/>
      <c r="P36" s="80"/>
      <c r="Q36" s="132"/>
      <c r="R36" s="120"/>
      <c r="S36" s="121"/>
      <c r="T36" s="120"/>
      <c r="U36" s="39"/>
      <c r="V36" s="122"/>
      <c r="W36" s="42"/>
      <c r="X36" s="41"/>
      <c r="Y36" s="43"/>
    </row>
    <row r="37" spans="1:25" ht="12.75">
      <c r="A37" s="113"/>
      <c r="B37" s="113"/>
      <c r="C37" s="113"/>
      <c r="D37" s="114"/>
      <c r="E37" s="114"/>
      <c r="F37" s="113"/>
      <c r="G37" s="119"/>
      <c r="H37" s="116"/>
      <c r="I37" s="50"/>
      <c r="J37" s="80"/>
      <c r="K37" s="50"/>
      <c r="L37" s="80"/>
      <c r="M37" s="50"/>
      <c r="N37" s="80"/>
      <c r="O37" s="50"/>
      <c r="P37" s="80"/>
      <c r="Q37" s="132"/>
      <c r="R37" s="120"/>
      <c r="S37" s="121"/>
      <c r="T37" s="120"/>
      <c r="U37" s="39"/>
      <c r="V37" s="122"/>
      <c r="W37" s="42"/>
      <c r="X37" s="41"/>
      <c r="Y37" s="43"/>
    </row>
    <row r="38" spans="1:25" ht="12.75">
      <c r="A38" s="113"/>
      <c r="B38" s="113"/>
      <c r="C38" s="113"/>
      <c r="D38" s="114"/>
      <c r="E38" s="114"/>
      <c r="F38" s="113"/>
      <c r="G38" s="119"/>
      <c r="H38" s="116"/>
      <c r="I38" s="50"/>
      <c r="J38" s="80"/>
      <c r="K38" s="50"/>
      <c r="L38" s="80"/>
      <c r="M38" s="50"/>
      <c r="N38" s="80"/>
      <c r="O38" s="50"/>
      <c r="P38" s="80"/>
      <c r="Q38" s="132"/>
      <c r="R38" s="120"/>
      <c r="S38" s="121"/>
      <c r="T38" s="120"/>
      <c r="U38" s="39"/>
      <c r="V38" s="122"/>
      <c r="W38" s="42"/>
      <c r="X38" s="43"/>
      <c r="Y38" s="43"/>
    </row>
    <row r="39" spans="1:25" ht="12.75">
      <c r="A39" s="37"/>
      <c r="B39" s="37"/>
      <c r="C39" s="37"/>
      <c r="D39" s="38"/>
      <c r="E39" s="39"/>
      <c r="F39" s="39"/>
      <c r="G39" s="39"/>
      <c r="H39" s="39"/>
      <c r="I39" s="40"/>
      <c r="J39" s="41"/>
      <c r="K39" s="40"/>
      <c r="L39" s="40"/>
      <c r="M39" s="40"/>
      <c r="N39" s="40"/>
      <c r="O39" s="40"/>
      <c r="P39" s="40"/>
      <c r="Q39" s="29"/>
      <c r="R39" s="29"/>
      <c r="S39" s="29"/>
      <c r="T39" s="29"/>
      <c r="U39" s="29"/>
      <c r="V39" s="29"/>
      <c r="W39" s="29"/>
      <c r="X39" s="29"/>
      <c r="Y39" s="43"/>
    </row>
    <row r="40" spans="1:25" ht="12.75">
      <c r="A40" s="37"/>
      <c r="B40" s="37"/>
      <c r="C40" s="37"/>
      <c r="D40" s="38"/>
      <c r="E40" s="39"/>
      <c r="F40" s="39"/>
      <c r="G40" s="39"/>
      <c r="H40" s="39"/>
      <c r="I40" s="40"/>
      <c r="J40" s="41"/>
      <c r="K40" s="40"/>
      <c r="L40" s="40"/>
      <c r="M40" s="40"/>
      <c r="N40" s="40"/>
      <c r="O40" s="40"/>
      <c r="P40" s="40"/>
      <c r="Q40" s="29"/>
      <c r="R40" s="29"/>
      <c r="S40" s="29"/>
      <c r="T40" s="29"/>
      <c r="U40" s="29"/>
      <c r="V40" s="29"/>
      <c r="W40" s="29"/>
      <c r="X40" s="29"/>
      <c r="Y40" s="43"/>
    </row>
    <row r="41" spans="1:25" ht="12.75">
      <c r="A41" s="37"/>
      <c r="B41" s="37"/>
      <c r="C41" s="37"/>
      <c r="D41" s="38"/>
      <c r="E41" s="39"/>
      <c r="F41" s="39"/>
      <c r="G41" s="39"/>
      <c r="H41" s="39"/>
      <c r="I41" s="40"/>
      <c r="J41" s="41"/>
      <c r="K41" s="40"/>
      <c r="L41" s="40"/>
      <c r="M41" s="40"/>
      <c r="N41" s="40"/>
      <c r="O41" s="40"/>
      <c r="P41" s="40"/>
      <c r="Q41" s="29"/>
      <c r="R41" s="29"/>
      <c r="S41" s="29"/>
      <c r="T41" s="29"/>
      <c r="U41" s="29"/>
      <c r="V41" s="29"/>
      <c r="W41" s="29"/>
      <c r="X41" s="29"/>
      <c r="Y41" s="43"/>
    </row>
    <row r="43" spans="4:16" ht="12.75"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</row>
    <row r="44" spans="4:16" ht="12.75"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</row>
    <row r="45" spans="4:16" ht="12.75"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</row>
    <row r="46" spans="4:16" ht="12.75"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</row>
    <row r="47" spans="4:16" ht="12.75"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</row>
    <row r="48" spans="4:16" ht="12.75"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</row>
    <row r="49" spans="4:16" ht="12.75"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</row>
    <row r="50" spans="4:16" ht="12.75"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</row>
    <row r="51" spans="4:16" ht="12.75"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</row>
    <row r="52" spans="4:16" ht="12.75"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</row>
    <row r="53" spans="4:16" ht="12.75"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</row>
  </sheetData>
  <mergeCells count="10">
    <mergeCell ref="Q3:V3"/>
    <mergeCell ref="Q4:R4"/>
    <mergeCell ref="S4:T4"/>
    <mergeCell ref="U4:V4"/>
    <mergeCell ref="G3:H3"/>
    <mergeCell ref="I3:P3"/>
    <mergeCell ref="I4:J4"/>
    <mergeCell ref="K4:L4"/>
    <mergeCell ref="M4:N4"/>
    <mergeCell ref="O4:P4"/>
  </mergeCells>
  <printOptions/>
  <pageMargins left="0.39" right="0.28" top="0.45" bottom="0.61" header="0.37" footer="0.5118110236220472"/>
  <pageSetup fitToHeight="1" fitToWidth="1"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S50"/>
  <sheetViews>
    <sheetView workbookViewId="0" topLeftCell="A1">
      <selection activeCell="B3" sqref="B3"/>
    </sheetView>
  </sheetViews>
  <sheetFormatPr defaultColWidth="9.00390625" defaultRowHeight="12.75"/>
  <cols>
    <col min="1" max="1" width="11.00390625" style="2" customWidth="1"/>
    <col min="2" max="2" width="21.00390625" style="2" customWidth="1"/>
    <col min="3" max="3" width="5.00390625" style="2" bestFit="1" customWidth="1"/>
    <col min="4" max="4" width="4.875" style="2" bestFit="1" customWidth="1"/>
    <col min="5" max="5" width="4.375" style="2" bestFit="1" customWidth="1"/>
    <col min="6" max="6" width="3.125" style="2" bestFit="1" customWidth="1"/>
    <col min="7" max="7" width="7.25390625" style="2" bestFit="1" customWidth="1"/>
    <col min="8" max="8" width="7.125" style="2" bestFit="1" customWidth="1"/>
    <col min="9" max="9" width="6.625" style="2" bestFit="1" customWidth="1"/>
    <col min="10" max="10" width="5.625" style="2" bestFit="1" customWidth="1"/>
    <col min="11" max="11" width="7.625" style="2" bestFit="1" customWidth="1"/>
    <col min="12" max="12" width="6.00390625" style="2" bestFit="1" customWidth="1"/>
    <col min="13" max="13" width="9.00390625" style="2" customWidth="1"/>
    <col min="14" max="14" width="8.75390625" style="2" bestFit="1" customWidth="1"/>
    <col min="15" max="15" width="8.00390625" style="2" bestFit="1" customWidth="1"/>
    <col min="16" max="16" width="7.00390625" style="2" customWidth="1"/>
    <col min="17" max="17" width="9.25390625" style="2" bestFit="1" customWidth="1"/>
    <col min="18" max="18" width="7.625" style="2" bestFit="1" customWidth="1"/>
    <col min="19" max="16384" width="9.875" style="2" customWidth="1"/>
  </cols>
  <sheetData>
    <row r="1" ht="12.75">
      <c r="A1" s="79" t="s">
        <v>120</v>
      </c>
    </row>
    <row r="2" ht="12.75" customHeight="1"/>
    <row r="3" ht="12.75" customHeight="1">
      <c r="A3" s="2" t="s">
        <v>36</v>
      </c>
    </row>
    <row r="4" spans="13:18" ht="12.75" customHeight="1">
      <c r="M4" s="88" t="s">
        <v>53</v>
      </c>
      <c r="N4" s="89"/>
      <c r="O4" s="89" t="s">
        <v>57</v>
      </c>
      <c r="P4" s="89"/>
      <c r="Q4" s="89"/>
      <c r="R4" s="90"/>
    </row>
    <row r="5" spans="1:19" ht="12.75" customHeight="1">
      <c r="A5" s="18" t="s">
        <v>56</v>
      </c>
      <c r="B5" s="55" t="s">
        <v>2</v>
      </c>
      <c r="C5" s="54" t="s">
        <v>15</v>
      </c>
      <c r="D5" s="54" t="s">
        <v>71</v>
      </c>
      <c r="E5" s="54" t="s">
        <v>72</v>
      </c>
      <c r="F5" s="55" t="s">
        <v>14</v>
      </c>
      <c r="G5" s="32" t="s">
        <v>73</v>
      </c>
      <c r="H5" s="18" t="s">
        <v>3</v>
      </c>
      <c r="I5" s="18" t="s">
        <v>5</v>
      </c>
      <c r="J5" s="18" t="s">
        <v>6</v>
      </c>
      <c r="K5" s="18" t="s">
        <v>4</v>
      </c>
      <c r="L5" s="64" t="s">
        <v>7</v>
      </c>
      <c r="M5" s="15" t="s">
        <v>58</v>
      </c>
      <c r="N5" s="14" t="s">
        <v>3</v>
      </c>
      <c r="O5" s="15" t="s">
        <v>5</v>
      </c>
      <c r="P5" s="15" t="s">
        <v>6</v>
      </c>
      <c r="Q5" s="15" t="s">
        <v>4</v>
      </c>
      <c r="R5" s="91" t="s">
        <v>7</v>
      </c>
      <c r="S5" s="43"/>
    </row>
    <row r="6" spans="1:19" ht="12.75" customHeight="1">
      <c r="A6" s="95">
        <v>1</v>
      </c>
      <c r="B6" s="65" t="s">
        <v>95</v>
      </c>
      <c r="C6" s="78">
        <v>36</v>
      </c>
      <c r="D6" s="112">
        <v>39</v>
      </c>
      <c r="E6" s="78">
        <v>1</v>
      </c>
      <c r="F6" s="78">
        <v>5</v>
      </c>
      <c r="G6" s="78">
        <v>1987</v>
      </c>
      <c r="H6" s="46">
        <v>9.4</v>
      </c>
      <c r="I6" s="46">
        <v>9.7</v>
      </c>
      <c r="J6" s="46">
        <v>9.8</v>
      </c>
      <c r="K6" s="46">
        <v>9.8</v>
      </c>
      <c r="L6" s="46">
        <v>9.7</v>
      </c>
      <c r="M6" s="92">
        <f aca="true" t="shared" si="0" ref="M6:M43">SUM(H6:L6)</f>
        <v>48.400000000000006</v>
      </c>
      <c r="N6" s="34">
        <v>3</v>
      </c>
      <c r="O6" s="34">
        <v>1.5</v>
      </c>
      <c r="P6" s="34">
        <v>1</v>
      </c>
      <c r="Q6" s="34">
        <v>1</v>
      </c>
      <c r="R6" s="34">
        <v>1</v>
      </c>
      <c r="S6" s="41"/>
    </row>
    <row r="7" spans="1:19" ht="12.75" customHeight="1">
      <c r="A7" s="95">
        <v>2</v>
      </c>
      <c r="B7" s="65" t="s">
        <v>192</v>
      </c>
      <c r="C7" s="78">
        <v>9</v>
      </c>
      <c r="D7" s="112">
        <v>6</v>
      </c>
      <c r="E7" s="78">
        <v>1</v>
      </c>
      <c r="F7" s="78">
        <v>4</v>
      </c>
      <c r="G7" s="78">
        <v>1988</v>
      </c>
      <c r="H7" s="46">
        <v>9.8</v>
      </c>
      <c r="I7" s="46">
        <v>9.55</v>
      </c>
      <c r="J7" s="46">
        <v>9.65</v>
      </c>
      <c r="K7" s="46">
        <v>9.45</v>
      </c>
      <c r="L7" s="46">
        <v>9.5</v>
      </c>
      <c r="M7" s="92">
        <f t="shared" si="0"/>
        <v>47.95</v>
      </c>
      <c r="N7" s="34">
        <v>1</v>
      </c>
      <c r="O7" s="34">
        <v>3</v>
      </c>
      <c r="P7" s="34">
        <v>2</v>
      </c>
      <c r="Q7" s="34">
        <v>7</v>
      </c>
      <c r="R7" s="34">
        <v>2.5</v>
      </c>
      <c r="S7" s="41"/>
    </row>
    <row r="8" spans="1:19" ht="12.75" customHeight="1">
      <c r="A8" s="95">
        <v>3</v>
      </c>
      <c r="B8" s="65" t="s">
        <v>86</v>
      </c>
      <c r="C8" s="78">
        <v>9</v>
      </c>
      <c r="D8" s="112">
        <v>4</v>
      </c>
      <c r="E8" s="78">
        <v>1</v>
      </c>
      <c r="F8" s="78">
        <v>4</v>
      </c>
      <c r="G8" s="78">
        <v>1987</v>
      </c>
      <c r="H8" s="46">
        <v>9.3</v>
      </c>
      <c r="I8" s="46">
        <v>9.5</v>
      </c>
      <c r="J8" s="46">
        <v>9.35</v>
      </c>
      <c r="K8" s="46">
        <v>9.35</v>
      </c>
      <c r="L8" s="46">
        <v>9.5</v>
      </c>
      <c r="M8" s="92">
        <f t="shared" si="0"/>
        <v>47</v>
      </c>
      <c r="N8" s="34">
        <v>5</v>
      </c>
      <c r="O8" s="34">
        <v>5</v>
      </c>
      <c r="P8" s="34">
        <v>7.5</v>
      </c>
      <c r="Q8" s="34">
        <v>11.5</v>
      </c>
      <c r="R8" s="34">
        <v>2.5</v>
      </c>
      <c r="S8" s="41"/>
    </row>
    <row r="9" spans="1:19" ht="12.75" customHeight="1">
      <c r="A9" s="95">
        <v>4</v>
      </c>
      <c r="B9" s="65" t="s">
        <v>191</v>
      </c>
      <c r="C9" s="78">
        <v>9</v>
      </c>
      <c r="D9" s="112">
        <v>5</v>
      </c>
      <c r="E9" s="78">
        <v>1</v>
      </c>
      <c r="F9" s="78">
        <v>4</v>
      </c>
      <c r="G9" s="78">
        <v>1988</v>
      </c>
      <c r="H9" s="46">
        <v>9.4</v>
      </c>
      <c r="I9" s="46">
        <v>9.7</v>
      </c>
      <c r="J9" s="46">
        <v>9.55</v>
      </c>
      <c r="K9" s="46">
        <v>9.3</v>
      </c>
      <c r="L9" s="46">
        <v>9</v>
      </c>
      <c r="M9" s="92">
        <f t="shared" si="0"/>
        <v>46.95</v>
      </c>
      <c r="N9" s="34">
        <v>3</v>
      </c>
      <c r="O9" s="34">
        <v>1.5</v>
      </c>
      <c r="P9" s="34">
        <v>4</v>
      </c>
      <c r="Q9" s="34">
        <v>13</v>
      </c>
      <c r="R9" s="34">
        <v>7.5</v>
      </c>
      <c r="S9" s="41"/>
    </row>
    <row r="10" spans="1:19" ht="12.75" customHeight="1">
      <c r="A10" s="95">
        <v>5</v>
      </c>
      <c r="B10" s="65" t="s">
        <v>197</v>
      </c>
      <c r="C10" s="78">
        <v>24</v>
      </c>
      <c r="D10" s="112">
        <v>18</v>
      </c>
      <c r="E10" s="78">
        <v>1</v>
      </c>
      <c r="F10" s="78">
        <v>1</v>
      </c>
      <c r="G10" s="78">
        <v>1988</v>
      </c>
      <c r="H10" s="46">
        <v>9</v>
      </c>
      <c r="I10" s="46">
        <v>9.4</v>
      </c>
      <c r="J10" s="46">
        <v>9.55</v>
      </c>
      <c r="K10" s="46">
        <v>9.4</v>
      </c>
      <c r="L10" s="46">
        <v>9.2</v>
      </c>
      <c r="M10" s="92">
        <f t="shared" si="0"/>
        <v>46.55</v>
      </c>
      <c r="N10" s="34">
        <v>11.5</v>
      </c>
      <c r="O10" s="34">
        <v>7</v>
      </c>
      <c r="P10" s="34">
        <v>4</v>
      </c>
      <c r="Q10" s="34">
        <v>9</v>
      </c>
      <c r="R10" s="34">
        <v>4.5</v>
      </c>
      <c r="S10" s="41"/>
    </row>
    <row r="11" spans="1:19" ht="12.75" customHeight="1">
      <c r="A11" s="95">
        <v>6</v>
      </c>
      <c r="B11" s="65" t="s">
        <v>24</v>
      </c>
      <c r="C11" s="78">
        <v>14</v>
      </c>
      <c r="D11" s="112">
        <v>13</v>
      </c>
      <c r="E11" s="78">
        <v>1</v>
      </c>
      <c r="F11" s="78">
        <v>5</v>
      </c>
      <c r="G11" s="78">
        <v>1988</v>
      </c>
      <c r="H11" s="46">
        <v>9.2</v>
      </c>
      <c r="I11" s="46">
        <v>9.5</v>
      </c>
      <c r="J11" s="46">
        <v>9.2</v>
      </c>
      <c r="K11" s="46">
        <v>9.65</v>
      </c>
      <c r="L11" s="46">
        <v>8.95</v>
      </c>
      <c r="M11" s="92">
        <f t="shared" si="0"/>
        <v>46.5</v>
      </c>
      <c r="N11" s="34">
        <v>6</v>
      </c>
      <c r="O11" s="34">
        <v>5</v>
      </c>
      <c r="P11" s="34">
        <v>10.5</v>
      </c>
      <c r="Q11" s="34">
        <v>2</v>
      </c>
      <c r="R11" s="34">
        <v>9</v>
      </c>
      <c r="S11" s="41"/>
    </row>
    <row r="12" spans="1:19" ht="12.75" customHeight="1">
      <c r="A12" s="23" t="s">
        <v>238</v>
      </c>
      <c r="B12" s="65" t="s">
        <v>88</v>
      </c>
      <c r="C12" s="78">
        <v>14</v>
      </c>
      <c r="D12" s="112">
        <v>12</v>
      </c>
      <c r="E12" s="78">
        <v>1</v>
      </c>
      <c r="F12" s="78">
        <v>5</v>
      </c>
      <c r="G12" s="78">
        <v>1989</v>
      </c>
      <c r="H12" s="46">
        <v>9.15</v>
      </c>
      <c r="I12" s="46">
        <v>9.5</v>
      </c>
      <c r="J12" s="46">
        <v>9.1</v>
      </c>
      <c r="K12" s="46">
        <v>9.35</v>
      </c>
      <c r="L12" s="46">
        <v>9.1</v>
      </c>
      <c r="M12" s="92">
        <f t="shared" si="0"/>
        <v>46.2</v>
      </c>
      <c r="N12" s="34">
        <v>7</v>
      </c>
      <c r="O12" s="34">
        <v>5</v>
      </c>
      <c r="P12" s="34">
        <v>13.5</v>
      </c>
      <c r="Q12" s="34">
        <v>11.5</v>
      </c>
      <c r="R12" s="34">
        <v>6</v>
      </c>
      <c r="S12" s="41"/>
    </row>
    <row r="13" spans="1:19" ht="12.75" customHeight="1">
      <c r="A13" s="23" t="s">
        <v>238</v>
      </c>
      <c r="B13" s="65" t="s">
        <v>205</v>
      </c>
      <c r="C13" s="78">
        <v>33</v>
      </c>
      <c r="D13" s="112">
        <v>31</v>
      </c>
      <c r="E13" s="78">
        <v>1</v>
      </c>
      <c r="F13" s="78">
        <v>3</v>
      </c>
      <c r="G13" s="78">
        <v>1988</v>
      </c>
      <c r="H13" s="46">
        <v>9.4</v>
      </c>
      <c r="I13" s="46">
        <v>9.05</v>
      </c>
      <c r="J13" s="46">
        <v>9.55</v>
      </c>
      <c r="K13" s="46">
        <v>9.5</v>
      </c>
      <c r="L13" s="46">
        <v>8.7</v>
      </c>
      <c r="M13" s="92">
        <f t="shared" si="0"/>
        <v>46.2</v>
      </c>
      <c r="N13" s="34">
        <v>3</v>
      </c>
      <c r="O13" s="34">
        <v>14</v>
      </c>
      <c r="P13" s="34">
        <v>4</v>
      </c>
      <c r="Q13" s="34">
        <v>5</v>
      </c>
      <c r="R13" s="34">
        <v>14.5</v>
      </c>
      <c r="S13" s="41"/>
    </row>
    <row r="14" spans="1:19" ht="12.75" customHeight="1">
      <c r="A14" s="95">
        <v>9</v>
      </c>
      <c r="B14" s="65" t="s">
        <v>189</v>
      </c>
      <c r="C14" s="78">
        <v>5</v>
      </c>
      <c r="D14" s="112">
        <v>2</v>
      </c>
      <c r="E14" s="78">
        <v>1</v>
      </c>
      <c r="F14" s="78">
        <v>1</v>
      </c>
      <c r="G14" s="78">
        <v>1989</v>
      </c>
      <c r="H14" s="47">
        <v>9.1</v>
      </c>
      <c r="I14" s="47">
        <v>9.3</v>
      </c>
      <c r="J14" s="47">
        <v>9.25</v>
      </c>
      <c r="K14" s="47">
        <v>9.4</v>
      </c>
      <c r="L14" s="47">
        <v>8.6</v>
      </c>
      <c r="M14" s="92">
        <f t="shared" si="0"/>
        <v>45.65</v>
      </c>
      <c r="N14" s="34">
        <v>8</v>
      </c>
      <c r="O14" s="34">
        <v>9.5</v>
      </c>
      <c r="P14" s="34">
        <v>9</v>
      </c>
      <c r="Q14" s="34">
        <v>9</v>
      </c>
      <c r="R14" s="34">
        <v>16.5</v>
      </c>
      <c r="S14" s="41"/>
    </row>
    <row r="15" spans="1:19" ht="12.75" customHeight="1">
      <c r="A15" s="95">
        <v>10</v>
      </c>
      <c r="B15" s="65" t="s">
        <v>89</v>
      </c>
      <c r="C15" s="78">
        <v>23</v>
      </c>
      <c r="D15" s="112">
        <v>17</v>
      </c>
      <c r="E15" s="78">
        <v>1</v>
      </c>
      <c r="F15" s="78">
        <v>2</v>
      </c>
      <c r="G15" s="78">
        <v>1987</v>
      </c>
      <c r="H15" s="46">
        <v>8.95</v>
      </c>
      <c r="I15" s="46">
        <v>9</v>
      </c>
      <c r="J15" s="46">
        <v>9.15</v>
      </c>
      <c r="K15" s="46">
        <v>9.4</v>
      </c>
      <c r="L15" s="47">
        <v>8.75</v>
      </c>
      <c r="M15" s="92">
        <f t="shared" si="0"/>
        <v>45.25</v>
      </c>
      <c r="N15" s="34">
        <v>14.5</v>
      </c>
      <c r="O15" s="34">
        <v>15</v>
      </c>
      <c r="P15" s="34">
        <v>12</v>
      </c>
      <c r="Q15" s="34">
        <v>9</v>
      </c>
      <c r="R15" s="34">
        <v>12.5</v>
      </c>
      <c r="S15" s="41"/>
    </row>
    <row r="16" spans="1:19" ht="12.75" customHeight="1">
      <c r="A16" s="95">
        <v>11</v>
      </c>
      <c r="B16" s="65" t="s">
        <v>94</v>
      </c>
      <c r="C16" s="78">
        <v>32</v>
      </c>
      <c r="D16" s="112">
        <v>29</v>
      </c>
      <c r="E16" s="78">
        <v>1</v>
      </c>
      <c r="F16" s="78">
        <v>4</v>
      </c>
      <c r="G16" s="78">
        <v>1988</v>
      </c>
      <c r="H16" s="46">
        <v>8.95</v>
      </c>
      <c r="I16" s="46">
        <v>9.35</v>
      </c>
      <c r="J16" s="46">
        <v>9.35</v>
      </c>
      <c r="K16" s="46">
        <v>8.75</v>
      </c>
      <c r="L16" s="48">
        <v>8.75</v>
      </c>
      <c r="M16" s="92">
        <f t="shared" si="0"/>
        <v>45.15</v>
      </c>
      <c r="N16" s="34">
        <v>14.5</v>
      </c>
      <c r="O16" s="34">
        <v>8</v>
      </c>
      <c r="P16" s="34">
        <v>7.5</v>
      </c>
      <c r="Q16" s="34">
        <v>17</v>
      </c>
      <c r="R16" s="34">
        <v>12.5</v>
      </c>
      <c r="S16" s="41"/>
    </row>
    <row r="17" spans="1:19" ht="12.75" customHeight="1">
      <c r="A17" s="95">
        <v>12</v>
      </c>
      <c r="B17" s="65" t="s">
        <v>190</v>
      </c>
      <c r="C17" s="78">
        <v>8</v>
      </c>
      <c r="D17" s="112">
        <v>3</v>
      </c>
      <c r="E17" s="78">
        <v>1</v>
      </c>
      <c r="F17" s="78">
        <v>2</v>
      </c>
      <c r="G17" s="78">
        <v>1987</v>
      </c>
      <c r="H17" s="46">
        <v>7.85</v>
      </c>
      <c r="I17" s="46">
        <v>8.55</v>
      </c>
      <c r="J17" s="46">
        <v>9.4</v>
      </c>
      <c r="K17" s="46">
        <v>9.5</v>
      </c>
      <c r="L17" s="48">
        <v>9.2</v>
      </c>
      <c r="M17" s="92">
        <f t="shared" si="0"/>
        <v>44.5</v>
      </c>
      <c r="N17" s="34">
        <v>27</v>
      </c>
      <c r="O17" s="34">
        <v>20</v>
      </c>
      <c r="P17" s="34">
        <v>6</v>
      </c>
      <c r="Q17" s="34">
        <v>5</v>
      </c>
      <c r="R17" s="34">
        <v>4.5</v>
      </c>
      <c r="S17" s="41"/>
    </row>
    <row r="18" spans="1:19" ht="12.75" customHeight="1">
      <c r="A18" s="95">
        <v>13</v>
      </c>
      <c r="B18" s="65" t="s">
        <v>193</v>
      </c>
      <c r="C18" s="78">
        <v>11</v>
      </c>
      <c r="D18" s="112">
        <v>7</v>
      </c>
      <c r="E18" s="78">
        <v>1</v>
      </c>
      <c r="F18" s="78">
        <v>1</v>
      </c>
      <c r="G18" s="78">
        <v>1990</v>
      </c>
      <c r="H18" s="46">
        <v>9</v>
      </c>
      <c r="I18" s="46">
        <v>8.9</v>
      </c>
      <c r="J18" s="46">
        <v>9</v>
      </c>
      <c r="K18" s="46">
        <v>8.6</v>
      </c>
      <c r="L18" s="48">
        <v>8.9</v>
      </c>
      <c r="M18" s="92">
        <f t="shared" si="0"/>
        <v>44.4</v>
      </c>
      <c r="N18" s="34">
        <v>11.5</v>
      </c>
      <c r="O18" s="34">
        <v>17</v>
      </c>
      <c r="P18" s="34">
        <v>15.5</v>
      </c>
      <c r="Q18" s="34">
        <v>18</v>
      </c>
      <c r="R18" s="34">
        <v>10.5</v>
      </c>
      <c r="S18" s="41"/>
    </row>
    <row r="19" spans="1:19" ht="12.75" customHeight="1">
      <c r="A19" s="95">
        <v>14</v>
      </c>
      <c r="B19" s="65" t="s">
        <v>210</v>
      </c>
      <c r="C19" s="78">
        <v>35</v>
      </c>
      <c r="D19" s="112">
        <v>36</v>
      </c>
      <c r="E19" s="78">
        <v>1</v>
      </c>
      <c r="F19" s="78">
        <v>1</v>
      </c>
      <c r="G19" s="78">
        <v>1987</v>
      </c>
      <c r="H19" s="46">
        <v>9</v>
      </c>
      <c r="I19" s="46">
        <v>8.95</v>
      </c>
      <c r="J19" s="46">
        <v>8.8</v>
      </c>
      <c r="K19" s="46">
        <v>9.1</v>
      </c>
      <c r="L19" s="48">
        <v>8.5</v>
      </c>
      <c r="M19" s="92">
        <f t="shared" si="0"/>
        <v>44.35</v>
      </c>
      <c r="N19" s="34">
        <v>11.5</v>
      </c>
      <c r="O19" s="34">
        <v>16</v>
      </c>
      <c r="P19" s="34">
        <v>20</v>
      </c>
      <c r="Q19" s="34">
        <v>14</v>
      </c>
      <c r="R19" s="34">
        <v>18</v>
      </c>
      <c r="S19" s="41"/>
    </row>
    <row r="20" spans="1:19" ht="12.75" customHeight="1">
      <c r="A20" s="95">
        <v>15</v>
      </c>
      <c r="B20" s="65" t="s">
        <v>211</v>
      </c>
      <c r="C20" s="78">
        <v>35</v>
      </c>
      <c r="D20" s="112">
        <v>37</v>
      </c>
      <c r="E20" s="78">
        <v>1</v>
      </c>
      <c r="F20" s="78">
        <v>1</v>
      </c>
      <c r="G20" s="78">
        <v>1987</v>
      </c>
      <c r="H20" s="46">
        <v>9</v>
      </c>
      <c r="I20" s="46">
        <v>9.2</v>
      </c>
      <c r="J20" s="46">
        <v>8.85</v>
      </c>
      <c r="K20" s="46">
        <v>8.1</v>
      </c>
      <c r="L20" s="48">
        <v>8.9</v>
      </c>
      <c r="M20" s="92">
        <f t="shared" si="0"/>
        <v>44.05</v>
      </c>
      <c r="N20" s="34">
        <v>11.5</v>
      </c>
      <c r="O20" s="34">
        <v>11</v>
      </c>
      <c r="P20" s="34">
        <v>18.5</v>
      </c>
      <c r="Q20" s="34">
        <v>27</v>
      </c>
      <c r="R20" s="34">
        <v>10.5</v>
      </c>
      <c r="S20" s="41"/>
    </row>
    <row r="21" spans="1:19" ht="12.75" customHeight="1">
      <c r="A21" s="23" t="s">
        <v>239</v>
      </c>
      <c r="B21" s="65" t="s">
        <v>91</v>
      </c>
      <c r="C21" s="78">
        <v>26</v>
      </c>
      <c r="D21" s="112">
        <v>22</v>
      </c>
      <c r="E21" s="78">
        <v>1</v>
      </c>
      <c r="F21" s="78">
        <v>2</v>
      </c>
      <c r="G21" s="78">
        <v>1989</v>
      </c>
      <c r="H21" s="46">
        <v>8.65</v>
      </c>
      <c r="I21" s="46">
        <v>8.85</v>
      </c>
      <c r="J21" s="46">
        <v>9.1</v>
      </c>
      <c r="K21" s="46">
        <v>8.45</v>
      </c>
      <c r="L21" s="48">
        <v>8.7</v>
      </c>
      <c r="M21" s="92">
        <f t="shared" si="0"/>
        <v>43.75</v>
      </c>
      <c r="N21" s="34">
        <v>17.5</v>
      </c>
      <c r="O21" s="34">
        <v>18</v>
      </c>
      <c r="P21" s="34">
        <v>13.5</v>
      </c>
      <c r="Q21" s="34">
        <v>22</v>
      </c>
      <c r="R21" s="34">
        <v>14.5</v>
      </c>
      <c r="S21" s="41"/>
    </row>
    <row r="22" spans="1:19" ht="12.75" customHeight="1">
      <c r="A22" s="23" t="s">
        <v>239</v>
      </c>
      <c r="B22" s="65" t="s">
        <v>207</v>
      </c>
      <c r="C22" s="78">
        <v>33</v>
      </c>
      <c r="D22" s="112">
        <v>33</v>
      </c>
      <c r="E22" s="78">
        <v>1</v>
      </c>
      <c r="F22" s="78">
        <v>3</v>
      </c>
      <c r="G22" s="78">
        <v>1990</v>
      </c>
      <c r="H22" s="46">
        <v>8.9</v>
      </c>
      <c r="I22" s="46">
        <v>9.15</v>
      </c>
      <c r="J22" s="46">
        <v>9.2</v>
      </c>
      <c r="K22" s="46">
        <v>8.55</v>
      </c>
      <c r="L22" s="48">
        <v>7.95</v>
      </c>
      <c r="M22" s="92">
        <f t="shared" si="0"/>
        <v>43.75</v>
      </c>
      <c r="N22" s="34">
        <v>16</v>
      </c>
      <c r="O22" s="34">
        <v>12</v>
      </c>
      <c r="P22" s="34">
        <v>10.5</v>
      </c>
      <c r="Q22" s="34">
        <v>19</v>
      </c>
      <c r="R22" s="34">
        <v>20</v>
      </c>
      <c r="S22" s="41"/>
    </row>
    <row r="23" spans="1:19" ht="12.75" customHeight="1">
      <c r="A23" s="95">
        <v>18</v>
      </c>
      <c r="B23" s="65" t="s">
        <v>212</v>
      </c>
      <c r="C23" s="78">
        <v>35</v>
      </c>
      <c r="D23" s="112">
        <v>38</v>
      </c>
      <c r="E23" s="78">
        <v>1</v>
      </c>
      <c r="F23" s="78">
        <v>1</v>
      </c>
      <c r="G23" s="78">
        <v>1989</v>
      </c>
      <c r="H23" s="46">
        <v>9.05</v>
      </c>
      <c r="I23" s="46">
        <v>8.4</v>
      </c>
      <c r="J23" s="46">
        <v>9</v>
      </c>
      <c r="K23" s="46">
        <v>8.25</v>
      </c>
      <c r="L23" s="48">
        <v>9</v>
      </c>
      <c r="M23" s="92">
        <f t="shared" si="0"/>
        <v>43.7</v>
      </c>
      <c r="N23" s="34">
        <v>9</v>
      </c>
      <c r="O23" s="34">
        <v>21</v>
      </c>
      <c r="P23" s="34">
        <v>15.5</v>
      </c>
      <c r="Q23" s="34">
        <v>23</v>
      </c>
      <c r="R23" s="34">
        <v>7.5</v>
      </c>
      <c r="S23" s="41"/>
    </row>
    <row r="24" spans="1:19" ht="12.75" customHeight="1">
      <c r="A24" s="95">
        <v>19</v>
      </c>
      <c r="B24" s="65" t="s">
        <v>85</v>
      </c>
      <c r="C24" s="78">
        <v>2</v>
      </c>
      <c r="D24" s="112">
        <v>1</v>
      </c>
      <c r="E24" s="78">
        <v>1</v>
      </c>
      <c r="F24" s="78">
        <v>4</v>
      </c>
      <c r="G24" s="78">
        <v>1987</v>
      </c>
      <c r="H24" s="46">
        <v>8.55</v>
      </c>
      <c r="I24" s="46">
        <v>9.1</v>
      </c>
      <c r="J24" s="46">
        <v>8.95</v>
      </c>
      <c r="K24" s="46">
        <v>8.95</v>
      </c>
      <c r="L24" s="48">
        <v>7.7</v>
      </c>
      <c r="M24" s="92">
        <f t="shared" si="0"/>
        <v>43.25</v>
      </c>
      <c r="N24" s="34">
        <v>19</v>
      </c>
      <c r="O24" s="34">
        <v>13</v>
      </c>
      <c r="P24" s="34">
        <v>17</v>
      </c>
      <c r="Q24" s="34">
        <v>15</v>
      </c>
      <c r="R24" s="34">
        <v>23</v>
      </c>
      <c r="S24" s="41"/>
    </row>
    <row r="25" spans="1:19" ht="12.75" customHeight="1">
      <c r="A25" s="95">
        <v>20</v>
      </c>
      <c r="B25" s="65" t="s">
        <v>93</v>
      </c>
      <c r="C25" s="78">
        <v>28</v>
      </c>
      <c r="D25" s="112">
        <v>25</v>
      </c>
      <c r="E25" s="78">
        <v>1</v>
      </c>
      <c r="F25" s="78">
        <v>5</v>
      </c>
      <c r="G25" s="78">
        <v>1987</v>
      </c>
      <c r="H25" s="46">
        <v>8.65</v>
      </c>
      <c r="I25" s="46">
        <v>6.65</v>
      </c>
      <c r="J25" s="46">
        <v>8.7</v>
      </c>
      <c r="K25" s="46">
        <v>9.6</v>
      </c>
      <c r="L25" s="48">
        <v>8.25</v>
      </c>
      <c r="M25" s="92">
        <f t="shared" si="0"/>
        <v>41.85</v>
      </c>
      <c r="N25" s="34">
        <v>17.5</v>
      </c>
      <c r="O25" s="34">
        <v>34</v>
      </c>
      <c r="P25" s="34">
        <v>21</v>
      </c>
      <c r="Q25" s="34">
        <v>3</v>
      </c>
      <c r="R25" s="34">
        <v>19</v>
      </c>
      <c r="S25" s="41"/>
    </row>
    <row r="26" spans="1:19" ht="12.75" customHeight="1">
      <c r="A26" s="95">
        <v>21</v>
      </c>
      <c r="B26" s="65" t="s">
        <v>90</v>
      </c>
      <c r="C26" s="78">
        <v>26</v>
      </c>
      <c r="D26" s="112">
        <v>21</v>
      </c>
      <c r="E26" s="78">
        <v>1</v>
      </c>
      <c r="F26" s="78">
        <v>2</v>
      </c>
      <c r="G26" s="78">
        <v>1988</v>
      </c>
      <c r="H26" s="46">
        <v>7.9</v>
      </c>
      <c r="I26" s="46">
        <v>8.65</v>
      </c>
      <c r="J26" s="46">
        <v>8.6</v>
      </c>
      <c r="K26" s="46">
        <v>8</v>
      </c>
      <c r="L26" s="48">
        <v>8.6</v>
      </c>
      <c r="M26" s="92">
        <f t="shared" si="0"/>
        <v>41.75</v>
      </c>
      <c r="N26" s="34">
        <v>26</v>
      </c>
      <c r="O26" s="34">
        <v>19</v>
      </c>
      <c r="P26" s="34">
        <v>22</v>
      </c>
      <c r="Q26" s="34">
        <v>29</v>
      </c>
      <c r="R26" s="34">
        <v>16.5</v>
      </c>
      <c r="S26" s="41"/>
    </row>
    <row r="27" spans="1:19" ht="12.75" customHeight="1">
      <c r="A27" s="95">
        <v>22</v>
      </c>
      <c r="B27" s="65" t="s">
        <v>198</v>
      </c>
      <c r="C27" s="78">
        <v>25</v>
      </c>
      <c r="D27" s="112">
        <v>19</v>
      </c>
      <c r="E27" s="78">
        <v>1</v>
      </c>
      <c r="F27" s="78">
        <v>3</v>
      </c>
      <c r="G27" s="78">
        <v>1990</v>
      </c>
      <c r="H27" s="46">
        <v>8.05</v>
      </c>
      <c r="I27" s="46">
        <v>9.3</v>
      </c>
      <c r="J27" s="46">
        <v>8.85</v>
      </c>
      <c r="K27" s="46">
        <v>8.5</v>
      </c>
      <c r="L27" s="48">
        <v>6.8</v>
      </c>
      <c r="M27" s="92">
        <f t="shared" si="0"/>
        <v>41.5</v>
      </c>
      <c r="N27" s="34">
        <v>23</v>
      </c>
      <c r="O27" s="34">
        <v>9.5</v>
      </c>
      <c r="P27" s="34">
        <v>18.5</v>
      </c>
      <c r="Q27" s="34">
        <v>20.5</v>
      </c>
      <c r="R27" s="34">
        <v>30.5</v>
      </c>
      <c r="S27" s="41"/>
    </row>
    <row r="28" spans="1:19" ht="12.75" customHeight="1">
      <c r="A28" s="95">
        <v>23</v>
      </c>
      <c r="B28" s="65" t="s">
        <v>87</v>
      </c>
      <c r="C28" s="78">
        <v>12</v>
      </c>
      <c r="D28" s="112">
        <v>11</v>
      </c>
      <c r="E28" s="78">
        <v>1</v>
      </c>
      <c r="F28" s="78">
        <v>3</v>
      </c>
      <c r="G28" s="78">
        <v>1989</v>
      </c>
      <c r="H28" s="46">
        <v>7.7</v>
      </c>
      <c r="I28" s="46">
        <v>7.95</v>
      </c>
      <c r="J28" s="46">
        <v>7.95</v>
      </c>
      <c r="K28" s="46">
        <v>8.9</v>
      </c>
      <c r="L28" s="48">
        <v>7.85</v>
      </c>
      <c r="M28" s="92">
        <f t="shared" si="0"/>
        <v>40.35</v>
      </c>
      <c r="N28" s="34">
        <v>29</v>
      </c>
      <c r="O28" s="34">
        <v>23</v>
      </c>
      <c r="P28" s="34">
        <v>26</v>
      </c>
      <c r="Q28" s="34">
        <v>16</v>
      </c>
      <c r="R28" s="34">
        <v>21.5</v>
      </c>
      <c r="S28" s="41"/>
    </row>
    <row r="29" spans="1:19" ht="12.75" customHeight="1">
      <c r="A29" s="95">
        <v>24</v>
      </c>
      <c r="B29" s="65" t="s">
        <v>203</v>
      </c>
      <c r="C29" s="78">
        <v>32</v>
      </c>
      <c r="D29" s="112">
        <v>28</v>
      </c>
      <c r="E29" s="78">
        <v>1</v>
      </c>
      <c r="F29" s="78">
        <v>4</v>
      </c>
      <c r="G29" s="78">
        <v>1990</v>
      </c>
      <c r="H29" s="46">
        <v>8.3</v>
      </c>
      <c r="I29" s="46">
        <v>8</v>
      </c>
      <c r="J29" s="46">
        <v>8</v>
      </c>
      <c r="K29" s="46">
        <v>7.8</v>
      </c>
      <c r="L29" s="46">
        <v>7.1</v>
      </c>
      <c r="M29" s="92">
        <f t="shared" si="0"/>
        <v>39.2</v>
      </c>
      <c r="N29" s="34">
        <v>21</v>
      </c>
      <c r="O29" s="34">
        <v>22</v>
      </c>
      <c r="P29" s="34">
        <v>25</v>
      </c>
      <c r="Q29" s="34">
        <v>32</v>
      </c>
      <c r="R29" s="34">
        <v>28</v>
      </c>
      <c r="S29" s="41"/>
    </row>
    <row r="30" spans="1:18" ht="12.75" customHeight="1">
      <c r="A30" s="95">
        <v>25</v>
      </c>
      <c r="B30" s="65" t="s">
        <v>202</v>
      </c>
      <c r="C30" s="78">
        <v>28</v>
      </c>
      <c r="D30" s="112">
        <v>27</v>
      </c>
      <c r="E30" s="78">
        <v>1</v>
      </c>
      <c r="F30" s="78">
        <v>5</v>
      </c>
      <c r="G30" s="78">
        <v>1989</v>
      </c>
      <c r="H30" s="46">
        <v>7.2</v>
      </c>
      <c r="I30" s="46">
        <v>7.15</v>
      </c>
      <c r="J30" s="46">
        <v>7.65</v>
      </c>
      <c r="K30" s="46">
        <v>9.5</v>
      </c>
      <c r="L30" s="46">
        <v>7.45</v>
      </c>
      <c r="M30" s="92">
        <f t="shared" si="0"/>
        <v>38.95</v>
      </c>
      <c r="N30" s="34">
        <v>32.5</v>
      </c>
      <c r="O30" s="34">
        <v>30</v>
      </c>
      <c r="P30" s="34">
        <v>30</v>
      </c>
      <c r="Q30" s="34">
        <v>5</v>
      </c>
      <c r="R30" s="34">
        <v>24</v>
      </c>
    </row>
    <row r="31" spans="1:18" ht="12.75" customHeight="1">
      <c r="A31" s="95">
        <v>26</v>
      </c>
      <c r="B31" s="65" t="s">
        <v>201</v>
      </c>
      <c r="C31" s="78">
        <v>28</v>
      </c>
      <c r="D31" s="112">
        <v>26</v>
      </c>
      <c r="E31" s="78">
        <v>1</v>
      </c>
      <c r="F31" s="78">
        <v>5</v>
      </c>
      <c r="G31" s="78">
        <v>1988</v>
      </c>
      <c r="H31" s="46">
        <v>7.2</v>
      </c>
      <c r="I31" s="46">
        <v>7.75</v>
      </c>
      <c r="J31" s="46">
        <v>7.45</v>
      </c>
      <c r="K31" s="46">
        <v>8.5</v>
      </c>
      <c r="L31" s="46">
        <v>7.85</v>
      </c>
      <c r="M31" s="92">
        <f t="shared" si="0"/>
        <v>38.75</v>
      </c>
      <c r="N31" s="34">
        <v>32.5</v>
      </c>
      <c r="O31" s="34">
        <v>27</v>
      </c>
      <c r="P31" s="34">
        <v>32</v>
      </c>
      <c r="Q31" s="34">
        <v>20.5</v>
      </c>
      <c r="R31" s="34">
        <v>21.5</v>
      </c>
    </row>
    <row r="32" spans="1:18" ht="12.75" customHeight="1">
      <c r="A32" s="95">
        <v>27</v>
      </c>
      <c r="B32" s="65" t="s">
        <v>200</v>
      </c>
      <c r="C32" s="78">
        <v>26</v>
      </c>
      <c r="D32" s="112">
        <v>23</v>
      </c>
      <c r="E32" s="78">
        <v>1</v>
      </c>
      <c r="F32" s="78">
        <v>2</v>
      </c>
      <c r="G32" s="78">
        <v>1988</v>
      </c>
      <c r="H32" s="46">
        <v>7.25</v>
      </c>
      <c r="I32" s="46">
        <v>7.85</v>
      </c>
      <c r="J32" s="46">
        <v>7.5</v>
      </c>
      <c r="K32" s="46">
        <v>8</v>
      </c>
      <c r="L32" s="46">
        <v>7.3</v>
      </c>
      <c r="M32" s="92">
        <f t="shared" si="0"/>
        <v>37.9</v>
      </c>
      <c r="N32" s="34">
        <v>31</v>
      </c>
      <c r="O32" s="34">
        <v>25</v>
      </c>
      <c r="P32" s="34">
        <v>31</v>
      </c>
      <c r="Q32" s="34">
        <v>29</v>
      </c>
      <c r="R32" s="34">
        <v>26</v>
      </c>
    </row>
    <row r="33" spans="1:18" ht="12.75" customHeight="1">
      <c r="A33" s="95">
        <v>28</v>
      </c>
      <c r="B33" s="65" t="s">
        <v>206</v>
      </c>
      <c r="C33" s="78">
        <v>33</v>
      </c>
      <c r="D33" s="112">
        <v>32</v>
      </c>
      <c r="E33" s="78">
        <v>1</v>
      </c>
      <c r="F33" s="78">
        <v>3</v>
      </c>
      <c r="G33" s="78">
        <v>1988</v>
      </c>
      <c r="H33" s="46">
        <v>7.95</v>
      </c>
      <c r="I33" s="46">
        <v>7.75</v>
      </c>
      <c r="J33" s="46">
        <v>7.75</v>
      </c>
      <c r="K33" s="46">
        <v>7.85</v>
      </c>
      <c r="L33" s="46">
        <v>6.1</v>
      </c>
      <c r="M33" s="92">
        <f t="shared" si="0"/>
        <v>37.4</v>
      </c>
      <c r="N33" s="34">
        <v>24.5</v>
      </c>
      <c r="O33" s="34">
        <v>27</v>
      </c>
      <c r="P33" s="34">
        <v>29</v>
      </c>
      <c r="Q33" s="34">
        <v>31</v>
      </c>
      <c r="R33" s="34">
        <v>36</v>
      </c>
    </row>
    <row r="34" spans="1:18" ht="12.75" customHeight="1">
      <c r="A34" s="95">
        <v>29</v>
      </c>
      <c r="B34" s="65" t="s">
        <v>92</v>
      </c>
      <c r="C34" s="78">
        <v>26</v>
      </c>
      <c r="D34" s="112">
        <v>24</v>
      </c>
      <c r="E34" s="78">
        <v>1</v>
      </c>
      <c r="F34" s="78">
        <v>2</v>
      </c>
      <c r="G34" s="78">
        <v>1989</v>
      </c>
      <c r="H34" s="46">
        <v>8.45</v>
      </c>
      <c r="I34" s="46">
        <v>5</v>
      </c>
      <c r="J34" s="46">
        <v>8.15</v>
      </c>
      <c r="K34" s="46">
        <v>8.2</v>
      </c>
      <c r="L34" s="46">
        <v>7.4</v>
      </c>
      <c r="M34" s="92">
        <f t="shared" si="0"/>
        <v>37.2</v>
      </c>
      <c r="N34" s="34">
        <v>20</v>
      </c>
      <c r="O34" s="34">
        <v>36</v>
      </c>
      <c r="P34" s="34">
        <v>24</v>
      </c>
      <c r="Q34" s="34">
        <v>25</v>
      </c>
      <c r="R34" s="34">
        <v>25</v>
      </c>
    </row>
    <row r="35" spans="1:18" ht="12.75" customHeight="1">
      <c r="A35" s="95">
        <v>30</v>
      </c>
      <c r="B35" s="65" t="s">
        <v>194</v>
      </c>
      <c r="C35" s="78">
        <v>11</v>
      </c>
      <c r="D35" s="112">
        <v>8</v>
      </c>
      <c r="E35" s="78">
        <v>1</v>
      </c>
      <c r="F35" s="78">
        <v>1</v>
      </c>
      <c r="G35" s="78">
        <v>1989</v>
      </c>
      <c r="H35" s="46">
        <v>7.55</v>
      </c>
      <c r="I35" s="46">
        <v>7.05</v>
      </c>
      <c r="J35" s="46">
        <v>6.85</v>
      </c>
      <c r="K35" s="46">
        <v>8.2</v>
      </c>
      <c r="L35" s="46">
        <v>6.8</v>
      </c>
      <c r="M35" s="92">
        <f t="shared" si="0"/>
        <v>36.449999999999996</v>
      </c>
      <c r="N35" s="34">
        <v>30</v>
      </c>
      <c r="O35" s="34">
        <v>31</v>
      </c>
      <c r="P35" s="34">
        <v>36.5</v>
      </c>
      <c r="Q35" s="34">
        <v>25</v>
      </c>
      <c r="R35" s="34">
        <v>30.5</v>
      </c>
    </row>
    <row r="36" spans="1:18" ht="12.75" customHeight="1">
      <c r="A36" s="95">
        <v>31</v>
      </c>
      <c r="B36" s="65" t="s">
        <v>208</v>
      </c>
      <c r="C36" s="78">
        <v>33</v>
      </c>
      <c r="D36" s="112">
        <v>34</v>
      </c>
      <c r="E36" s="78">
        <v>1</v>
      </c>
      <c r="F36" s="78">
        <v>3</v>
      </c>
      <c r="G36" s="78">
        <v>1989</v>
      </c>
      <c r="H36" s="46">
        <v>8.2</v>
      </c>
      <c r="I36" s="46">
        <v>7.9</v>
      </c>
      <c r="J36" s="46">
        <v>7.8</v>
      </c>
      <c r="K36" s="46">
        <v>6.1</v>
      </c>
      <c r="L36" s="46">
        <v>6.3</v>
      </c>
      <c r="M36" s="92">
        <f t="shared" si="0"/>
        <v>36.3</v>
      </c>
      <c r="N36" s="34">
        <v>22</v>
      </c>
      <c r="O36" s="34">
        <v>24</v>
      </c>
      <c r="P36" s="34">
        <v>28</v>
      </c>
      <c r="Q36" s="34">
        <v>37</v>
      </c>
      <c r="R36" s="34">
        <v>34</v>
      </c>
    </row>
    <row r="37" spans="1:18" ht="12.75" customHeight="1">
      <c r="A37" s="95">
        <v>32</v>
      </c>
      <c r="B37" s="65" t="s">
        <v>204</v>
      </c>
      <c r="C37" s="78">
        <v>32</v>
      </c>
      <c r="D37" s="112">
        <v>30</v>
      </c>
      <c r="E37" s="78">
        <v>1</v>
      </c>
      <c r="F37" s="78">
        <v>4</v>
      </c>
      <c r="G37" s="78">
        <v>1990</v>
      </c>
      <c r="H37" s="46">
        <v>7.75</v>
      </c>
      <c r="I37" s="46">
        <v>6.5</v>
      </c>
      <c r="J37" s="46">
        <v>7.4</v>
      </c>
      <c r="K37" s="46">
        <v>7.35</v>
      </c>
      <c r="L37" s="46">
        <v>6.9</v>
      </c>
      <c r="M37" s="92">
        <f t="shared" si="0"/>
        <v>35.9</v>
      </c>
      <c r="N37" s="34">
        <v>28</v>
      </c>
      <c r="O37" s="34">
        <v>35</v>
      </c>
      <c r="P37" s="34">
        <v>33.5</v>
      </c>
      <c r="Q37" s="34">
        <v>33</v>
      </c>
      <c r="R37" s="34">
        <v>29</v>
      </c>
    </row>
    <row r="38" spans="1:18" ht="12.75" customHeight="1">
      <c r="A38" s="95">
        <v>33</v>
      </c>
      <c r="B38" s="65" t="s">
        <v>195</v>
      </c>
      <c r="C38" s="78">
        <v>11</v>
      </c>
      <c r="D38" s="112">
        <v>10</v>
      </c>
      <c r="E38" s="78">
        <v>1</v>
      </c>
      <c r="F38" s="78">
        <v>1</v>
      </c>
      <c r="G38" s="78">
        <v>1988</v>
      </c>
      <c r="H38" s="46">
        <v>6.6</v>
      </c>
      <c r="I38" s="46">
        <v>7.3</v>
      </c>
      <c r="J38" s="46">
        <v>7.2</v>
      </c>
      <c r="K38" s="46">
        <v>7.2</v>
      </c>
      <c r="L38" s="46">
        <v>7.25</v>
      </c>
      <c r="M38" s="22">
        <f>SUM(H38:L38)</f>
        <v>35.55</v>
      </c>
      <c r="N38" s="34">
        <v>36</v>
      </c>
      <c r="O38" s="34">
        <v>29</v>
      </c>
      <c r="P38" s="34">
        <v>35</v>
      </c>
      <c r="Q38" s="34">
        <v>35</v>
      </c>
      <c r="R38" s="34">
        <v>27</v>
      </c>
    </row>
    <row r="39" spans="1:18" ht="12.75" customHeight="1">
      <c r="A39" s="95">
        <v>34</v>
      </c>
      <c r="B39" s="65" t="s">
        <v>199</v>
      </c>
      <c r="C39" s="78">
        <v>25</v>
      </c>
      <c r="D39" s="112">
        <v>20</v>
      </c>
      <c r="E39" s="78">
        <v>1</v>
      </c>
      <c r="F39" s="78">
        <v>3</v>
      </c>
      <c r="G39" s="78">
        <v>1990</v>
      </c>
      <c r="H39" s="46">
        <v>6.8</v>
      </c>
      <c r="I39" s="46">
        <v>6.8</v>
      </c>
      <c r="J39" s="46">
        <v>7.4</v>
      </c>
      <c r="K39" s="46">
        <v>8.2</v>
      </c>
      <c r="L39" s="46">
        <v>6.2</v>
      </c>
      <c r="M39" s="92">
        <f t="shared" si="0"/>
        <v>35.4</v>
      </c>
      <c r="N39" s="34">
        <v>34</v>
      </c>
      <c r="O39" s="34">
        <v>32.5</v>
      </c>
      <c r="P39" s="34">
        <v>33.5</v>
      </c>
      <c r="Q39" s="34">
        <v>25</v>
      </c>
      <c r="R39" s="34">
        <v>35</v>
      </c>
    </row>
    <row r="40" spans="1:18" ht="12.75" customHeight="1">
      <c r="A40" s="95">
        <v>35</v>
      </c>
      <c r="B40" s="65" t="s">
        <v>213</v>
      </c>
      <c r="C40" s="78">
        <v>38</v>
      </c>
      <c r="D40" s="112">
        <v>40</v>
      </c>
      <c r="E40" s="78">
        <v>1</v>
      </c>
      <c r="F40" s="78">
        <v>2</v>
      </c>
      <c r="G40" s="78">
        <v>1988</v>
      </c>
      <c r="H40" s="46">
        <v>6.35</v>
      </c>
      <c r="I40" s="46">
        <v>7.75</v>
      </c>
      <c r="J40" s="46">
        <v>6.85</v>
      </c>
      <c r="K40" s="46">
        <v>7.3</v>
      </c>
      <c r="L40" s="46">
        <v>5.95</v>
      </c>
      <c r="M40" s="92">
        <f t="shared" si="0"/>
        <v>34.2</v>
      </c>
      <c r="N40" s="34">
        <v>38</v>
      </c>
      <c r="O40" s="34">
        <v>27</v>
      </c>
      <c r="P40" s="34">
        <v>36.5</v>
      </c>
      <c r="Q40" s="34">
        <v>34</v>
      </c>
      <c r="R40" s="34">
        <v>38</v>
      </c>
    </row>
    <row r="41" spans="1:18" ht="12.75" customHeight="1">
      <c r="A41" s="95">
        <v>36</v>
      </c>
      <c r="B41" s="65" t="s">
        <v>214</v>
      </c>
      <c r="C41" s="78">
        <v>38</v>
      </c>
      <c r="D41" s="112">
        <v>41</v>
      </c>
      <c r="E41" s="78">
        <v>1</v>
      </c>
      <c r="F41" s="78">
        <v>2</v>
      </c>
      <c r="G41" s="78">
        <v>1989</v>
      </c>
      <c r="H41" s="46">
        <v>6.55</v>
      </c>
      <c r="I41" s="46">
        <v>6.8</v>
      </c>
      <c r="J41" s="46">
        <v>6.8</v>
      </c>
      <c r="K41" s="46">
        <v>6.95</v>
      </c>
      <c r="L41" s="46">
        <v>6.55</v>
      </c>
      <c r="M41" s="92">
        <f t="shared" si="0"/>
        <v>33.65</v>
      </c>
      <c r="N41" s="34">
        <v>37</v>
      </c>
      <c r="O41" s="34">
        <v>32.5</v>
      </c>
      <c r="P41" s="34">
        <v>38</v>
      </c>
      <c r="Q41" s="34">
        <v>36</v>
      </c>
      <c r="R41" s="34">
        <v>32</v>
      </c>
    </row>
    <row r="42" spans="1:18" ht="12.75" customHeight="1">
      <c r="A42" s="95">
        <v>37</v>
      </c>
      <c r="B42" s="65" t="s">
        <v>209</v>
      </c>
      <c r="C42" s="78">
        <v>33</v>
      </c>
      <c r="D42" s="112">
        <v>35</v>
      </c>
      <c r="E42" s="78">
        <v>1</v>
      </c>
      <c r="F42" s="78">
        <v>3</v>
      </c>
      <c r="G42" s="78">
        <v>1990</v>
      </c>
      <c r="H42" s="46">
        <v>6.75</v>
      </c>
      <c r="I42" s="46">
        <v>4.6</v>
      </c>
      <c r="J42" s="46">
        <v>7.85</v>
      </c>
      <c r="K42" s="46">
        <v>8</v>
      </c>
      <c r="L42" s="46">
        <v>6.4</v>
      </c>
      <c r="M42" s="92">
        <f t="shared" si="0"/>
        <v>33.6</v>
      </c>
      <c r="N42" s="34">
        <v>35</v>
      </c>
      <c r="O42" s="34">
        <v>37</v>
      </c>
      <c r="P42" s="34">
        <v>27</v>
      </c>
      <c r="Q42" s="34">
        <v>29</v>
      </c>
      <c r="R42" s="34">
        <v>33</v>
      </c>
    </row>
    <row r="43" spans="1:18" ht="12.75" customHeight="1">
      <c r="A43" s="95">
        <v>38</v>
      </c>
      <c r="B43" s="65" t="s">
        <v>196</v>
      </c>
      <c r="C43" s="78">
        <v>16</v>
      </c>
      <c r="D43" s="112">
        <v>15</v>
      </c>
      <c r="E43" s="78">
        <v>1</v>
      </c>
      <c r="F43" s="78">
        <v>4</v>
      </c>
      <c r="G43" s="78">
        <v>1987</v>
      </c>
      <c r="H43" s="46">
        <v>7.95</v>
      </c>
      <c r="I43" s="46">
        <v>3.75</v>
      </c>
      <c r="J43" s="46">
        <v>8.3</v>
      </c>
      <c r="K43" s="46">
        <v>0</v>
      </c>
      <c r="L43" s="46">
        <v>6.05</v>
      </c>
      <c r="M43" s="22">
        <f t="shared" si="0"/>
        <v>26.05</v>
      </c>
      <c r="N43" s="34">
        <v>24.5</v>
      </c>
      <c r="O43" s="34">
        <v>38</v>
      </c>
      <c r="P43" s="34">
        <v>23</v>
      </c>
      <c r="Q43" s="34">
        <v>38</v>
      </c>
      <c r="R43" s="34">
        <v>37</v>
      </c>
    </row>
    <row r="44" spans="1:18" ht="12.75" customHeight="1">
      <c r="A44" s="116"/>
      <c r="B44" s="113"/>
      <c r="C44" s="113"/>
      <c r="D44" s="113"/>
      <c r="E44" s="114"/>
      <c r="F44" s="114"/>
      <c r="G44" s="113"/>
      <c r="H44" s="117"/>
      <c r="I44" s="117"/>
      <c r="J44" s="117"/>
      <c r="K44" s="117"/>
      <c r="L44" s="117"/>
      <c r="M44" s="40"/>
      <c r="N44" s="41"/>
      <c r="O44" s="41"/>
      <c r="P44" s="41"/>
      <c r="Q44" s="41"/>
      <c r="R44" s="41"/>
    </row>
    <row r="45" spans="1:18" ht="12.75" customHeight="1">
      <c r="A45" s="116">
        <v>38</v>
      </c>
      <c r="B45" s="113"/>
      <c r="C45" s="113"/>
      <c r="D45" s="113"/>
      <c r="E45" s="114"/>
      <c r="F45" s="114"/>
      <c r="G45" s="113"/>
      <c r="H45" s="117"/>
      <c r="I45" s="117"/>
      <c r="J45" s="117"/>
      <c r="K45" s="117"/>
      <c r="L45" s="117"/>
      <c r="M45" s="40"/>
      <c r="N45" s="41"/>
      <c r="O45" s="41"/>
      <c r="P45" s="41"/>
      <c r="Q45" s="41"/>
      <c r="R45" s="41"/>
    </row>
    <row r="46" spans="1:18" ht="12.75" customHeight="1">
      <c r="A46" s="116"/>
      <c r="B46" s="113"/>
      <c r="C46" s="113"/>
      <c r="D46" s="113"/>
      <c r="E46" s="114"/>
      <c r="F46" s="114"/>
      <c r="G46" s="113"/>
      <c r="H46" s="117"/>
      <c r="I46" s="117"/>
      <c r="J46" s="117"/>
      <c r="K46" s="117"/>
      <c r="L46" s="117"/>
      <c r="M46" s="40"/>
      <c r="N46" s="41"/>
      <c r="O46" s="41"/>
      <c r="P46" s="41"/>
      <c r="Q46" s="41"/>
      <c r="R46" s="41"/>
    </row>
    <row r="47" spans="1:18" ht="12.75" customHeight="1">
      <c r="A47" s="116"/>
      <c r="B47" s="113"/>
      <c r="C47" s="113"/>
      <c r="D47" s="113"/>
      <c r="E47" s="114"/>
      <c r="F47" s="114"/>
      <c r="G47" s="113"/>
      <c r="H47" s="117"/>
      <c r="I47" s="117"/>
      <c r="J47" s="117"/>
      <c r="K47" s="117"/>
      <c r="L47" s="117"/>
      <c r="M47" s="40"/>
      <c r="N47" s="41"/>
      <c r="O47" s="41"/>
      <c r="P47" s="41"/>
      <c r="Q47" s="41"/>
      <c r="R47" s="41"/>
    </row>
    <row r="48" spans="1:18" ht="12.75" customHeight="1">
      <c r="A48" s="116"/>
      <c r="B48" s="113"/>
      <c r="C48" s="113"/>
      <c r="D48" s="113"/>
      <c r="E48" s="114"/>
      <c r="F48" s="114"/>
      <c r="G48" s="113"/>
      <c r="H48" s="117"/>
      <c r="I48" s="117"/>
      <c r="J48" s="117"/>
      <c r="K48" s="117"/>
      <c r="L48" s="117"/>
      <c r="M48" s="40"/>
      <c r="N48" s="41"/>
      <c r="O48" s="41"/>
      <c r="P48" s="41"/>
      <c r="Q48" s="41"/>
      <c r="R48" s="41"/>
    </row>
    <row r="49" spans="1:18" ht="12.75" customHeight="1">
      <c r="A49" s="116"/>
      <c r="B49" s="113"/>
      <c r="C49" s="113"/>
      <c r="D49" s="113"/>
      <c r="E49" s="114"/>
      <c r="F49" s="114"/>
      <c r="G49" s="113"/>
      <c r="H49" s="117"/>
      <c r="I49" s="117"/>
      <c r="J49" s="117"/>
      <c r="K49" s="117"/>
      <c r="L49" s="117"/>
      <c r="M49" s="40"/>
      <c r="N49" s="41"/>
      <c r="O49" s="41"/>
      <c r="P49" s="41"/>
      <c r="Q49" s="41"/>
      <c r="R49" s="41"/>
    </row>
    <row r="50" spans="1:18" ht="12.75" customHeight="1">
      <c r="A50" s="116"/>
      <c r="B50" s="113"/>
      <c r="C50" s="113"/>
      <c r="D50" s="113"/>
      <c r="E50" s="114"/>
      <c r="F50" s="114"/>
      <c r="G50" s="113"/>
      <c r="H50" s="117"/>
      <c r="I50" s="117"/>
      <c r="J50" s="117"/>
      <c r="K50" s="117"/>
      <c r="L50" s="117"/>
      <c r="M50" s="40"/>
      <c r="N50" s="41"/>
      <c r="O50" s="41"/>
      <c r="P50" s="41"/>
      <c r="Q50" s="41"/>
      <c r="R50" s="41"/>
    </row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</sheetData>
  <printOptions/>
  <pageMargins left="0.43" right="0.29" top="0.5" bottom="0.66" header="0.4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selection activeCell="I10" sqref="I10"/>
    </sheetView>
  </sheetViews>
  <sheetFormatPr defaultColWidth="9.00390625" defaultRowHeight="12.75"/>
  <cols>
    <col min="1" max="1" width="7.875" style="66" customWidth="1"/>
    <col min="2" max="2" width="20.125" style="66" customWidth="1"/>
    <col min="3" max="3" width="5.00390625" style="66" bestFit="1" customWidth="1"/>
    <col min="4" max="4" width="4.875" style="66" customWidth="1"/>
    <col min="5" max="5" width="4.375" style="66" bestFit="1" customWidth="1"/>
    <col min="6" max="6" width="3.125" style="66" bestFit="1" customWidth="1"/>
    <col min="7" max="7" width="7.25390625" style="0" bestFit="1" customWidth="1"/>
    <col min="8" max="8" width="8.00390625" style="66" customWidth="1"/>
    <col min="9" max="9" width="7.625" style="66" customWidth="1"/>
    <col min="10" max="10" width="9.00390625" style="66" customWidth="1"/>
    <col min="11" max="11" width="14.25390625" style="66" customWidth="1"/>
    <col min="12" max="12" width="16.25390625" style="66" customWidth="1"/>
    <col min="13" max="16384" width="9.875" style="66" customWidth="1"/>
  </cols>
  <sheetData>
    <row r="1" spans="1:7" ht="12.75">
      <c r="A1" s="79" t="s">
        <v>220</v>
      </c>
      <c r="G1" s="66"/>
    </row>
    <row r="3" spans="1:7" ht="12.75">
      <c r="A3" s="66" t="s">
        <v>0</v>
      </c>
      <c r="G3" s="66"/>
    </row>
    <row r="4" ht="12.75">
      <c r="I4" s="76"/>
    </row>
    <row r="5" spans="1:12" ht="12.75" customHeight="1">
      <c r="A5" s="51" t="s">
        <v>1</v>
      </c>
      <c r="B5" s="51" t="s">
        <v>2</v>
      </c>
      <c r="C5" s="54" t="s">
        <v>15</v>
      </c>
      <c r="D5" s="78" t="s">
        <v>71</v>
      </c>
      <c r="E5" s="78" t="s">
        <v>72</v>
      </c>
      <c r="F5" s="78" t="s">
        <v>14</v>
      </c>
      <c r="G5" s="78" t="s">
        <v>73</v>
      </c>
      <c r="H5" s="51" t="s">
        <v>9</v>
      </c>
      <c r="I5" s="77"/>
      <c r="J5" s="77"/>
      <c r="K5" s="76"/>
      <c r="L5" s="76"/>
    </row>
    <row r="6" spans="1:12" ht="12.75" customHeight="1">
      <c r="A6" s="51">
        <v>1</v>
      </c>
      <c r="B6" s="65" t="s">
        <v>80</v>
      </c>
      <c r="C6" s="65">
        <v>9</v>
      </c>
      <c r="D6" s="112">
        <v>61</v>
      </c>
      <c r="E6" s="78">
        <v>2</v>
      </c>
      <c r="F6" s="78">
        <v>5</v>
      </c>
      <c r="G6" s="78">
        <v>1983</v>
      </c>
      <c r="H6" s="127">
        <v>4.15</v>
      </c>
      <c r="I6" s="77"/>
      <c r="J6" s="50"/>
      <c r="K6" s="76"/>
      <c r="L6" s="50"/>
    </row>
    <row r="7" spans="1:12" ht="12.75" customHeight="1">
      <c r="A7" s="51">
        <v>2</v>
      </c>
      <c r="B7" s="65" t="s">
        <v>122</v>
      </c>
      <c r="C7" s="65">
        <v>9</v>
      </c>
      <c r="D7" s="112">
        <v>62</v>
      </c>
      <c r="E7" s="78">
        <v>2</v>
      </c>
      <c r="F7" s="78">
        <v>5</v>
      </c>
      <c r="G7" s="78">
        <v>1977</v>
      </c>
      <c r="H7" s="127">
        <v>4.36</v>
      </c>
      <c r="I7" s="77"/>
      <c r="J7" s="50"/>
      <c r="K7" s="76"/>
      <c r="L7" s="50"/>
    </row>
    <row r="8" spans="1:12" ht="12.75" customHeight="1">
      <c r="A8" s="74" t="s">
        <v>235</v>
      </c>
      <c r="B8" s="65" t="s">
        <v>121</v>
      </c>
      <c r="C8" s="65">
        <v>9</v>
      </c>
      <c r="D8" s="112">
        <v>60</v>
      </c>
      <c r="E8" s="78">
        <v>2</v>
      </c>
      <c r="F8" s="78">
        <v>5</v>
      </c>
      <c r="G8" s="78">
        <v>1975</v>
      </c>
      <c r="H8" s="127">
        <v>4.66</v>
      </c>
      <c r="I8" s="115"/>
      <c r="J8" s="50"/>
      <c r="K8" s="76"/>
      <c r="L8" s="50"/>
    </row>
    <row r="9" spans="1:12" ht="12.75" customHeight="1">
      <c r="A9" s="74" t="s">
        <v>233</v>
      </c>
      <c r="B9" s="65" t="s">
        <v>22</v>
      </c>
      <c r="C9" s="65">
        <v>32</v>
      </c>
      <c r="D9" s="112">
        <v>68</v>
      </c>
      <c r="E9" s="78">
        <v>2</v>
      </c>
      <c r="F9" s="78">
        <v>4</v>
      </c>
      <c r="G9" s="78">
        <v>1979</v>
      </c>
      <c r="H9" s="127">
        <v>5.2</v>
      </c>
      <c r="I9" s="115"/>
      <c r="J9" s="50"/>
      <c r="K9" s="76"/>
      <c r="L9" s="50"/>
    </row>
    <row r="10" spans="1:12" ht="12.75" customHeight="1">
      <c r="A10" s="51">
        <v>5</v>
      </c>
      <c r="B10" s="65" t="s">
        <v>21</v>
      </c>
      <c r="C10" s="65">
        <v>32</v>
      </c>
      <c r="D10" s="112">
        <v>69</v>
      </c>
      <c r="E10" s="78">
        <v>2</v>
      </c>
      <c r="F10" s="78">
        <v>4</v>
      </c>
      <c r="G10" s="78">
        <v>1983</v>
      </c>
      <c r="H10" s="127">
        <v>5.21</v>
      </c>
      <c r="I10" s="77"/>
      <c r="J10" s="50"/>
      <c r="K10" s="76"/>
      <c r="L10" s="50"/>
    </row>
    <row r="11" spans="1:12" ht="12.75" customHeight="1">
      <c r="A11" s="51">
        <v>6</v>
      </c>
      <c r="B11" s="65" t="s">
        <v>74</v>
      </c>
      <c r="C11" s="65">
        <v>9</v>
      </c>
      <c r="D11" s="112">
        <v>59</v>
      </c>
      <c r="E11" s="78">
        <v>2</v>
      </c>
      <c r="F11" s="78">
        <v>5</v>
      </c>
      <c r="G11" s="78">
        <v>1982</v>
      </c>
      <c r="H11" s="127">
        <v>5.48</v>
      </c>
      <c r="I11" s="77"/>
      <c r="J11" s="50"/>
      <c r="K11" s="76"/>
      <c r="L11" s="50"/>
    </row>
    <row r="12" spans="1:12" ht="12.75" customHeight="1">
      <c r="A12" s="51">
        <v>7</v>
      </c>
      <c r="B12" s="111" t="s">
        <v>20</v>
      </c>
      <c r="C12" s="65">
        <v>11</v>
      </c>
      <c r="D12" s="112">
        <v>63</v>
      </c>
      <c r="E12" s="78">
        <v>2</v>
      </c>
      <c r="F12" s="78">
        <v>4</v>
      </c>
      <c r="G12" s="78">
        <v>1983</v>
      </c>
      <c r="H12" s="127">
        <v>6.14</v>
      </c>
      <c r="I12" s="77"/>
      <c r="J12" s="50"/>
      <c r="K12" s="76"/>
      <c r="L12" s="50"/>
    </row>
    <row r="13" spans="1:12" ht="12.75" customHeight="1">
      <c r="A13" s="51">
        <v>8</v>
      </c>
      <c r="B13" s="65" t="s">
        <v>79</v>
      </c>
      <c r="C13" s="65">
        <v>1</v>
      </c>
      <c r="D13" s="112">
        <v>56</v>
      </c>
      <c r="E13" s="24">
        <v>2</v>
      </c>
      <c r="F13" s="24">
        <v>3</v>
      </c>
      <c r="G13" s="78">
        <v>1983</v>
      </c>
      <c r="H13" s="127">
        <v>7.13</v>
      </c>
      <c r="I13" s="77"/>
      <c r="J13" s="50"/>
      <c r="K13" s="76"/>
      <c r="L13" s="50"/>
    </row>
    <row r="14" spans="1:12" ht="12.75" customHeight="1">
      <c r="A14" s="74" t="s">
        <v>240</v>
      </c>
      <c r="B14" s="65" t="s">
        <v>116</v>
      </c>
      <c r="C14" s="65">
        <v>3</v>
      </c>
      <c r="D14" s="112">
        <v>58</v>
      </c>
      <c r="E14" s="78">
        <v>2</v>
      </c>
      <c r="F14" s="78">
        <v>5</v>
      </c>
      <c r="G14" s="78">
        <v>1970</v>
      </c>
      <c r="H14" s="127">
        <v>8.91</v>
      </c>
      <c r="I14" s="115"/>
      <c r="J14" s="50"/>
      <c r="K14" s="76"/>
      <c r="L14" s="50"/>
    </row>
    <row r="15" spans="1:12" ht="12.75" customHeight="1">
      <c r="A15" s="74" t="s">
        <v>241</v>
      </c>
      <c r="B15" s="65" t="s">
        <v>123</v>
      </c>
      <c r="C15" s="65">
        <v>16</v>
      </c>
      <c r="D15" s="112">
        <v>64</v>
      </c>
      <c r="E15" s="78">
        <v>2</v>
      </c>
      <c r="F15" s="78">
        <v>5</v>
      </c>
      <c r="G15" s="78">
        <v>1983</v>
      </c>
      <c r="H15" s="127">
        <v>9.15</v>
      </c>
      <c r="I15" s="115"/>
      <c r="J15" s="50"/>
      <c r="K15" s="76"/>
      <c r="L15" s="50"/>
    </row>
    <row r="16" spans="1:12" ht="12.75" customHeight="1">
      <c r="A16" s="49">
        <v>11</v>
      </c>
      <c r="B16" s="65" t="s">
        <v>124</v>
      </c>
      <c r="C16" s="65">
        <v>28</v>
      </c>
      <c r="D16" s="112">
        <v>67</v>
      </c>
      <c r="E16" s="78">
        <v>2</v>
      </c>
      <c r="F16" s="78">
        <v>4</v>
      </c>
      <c r="G16" s="78">
        <v>1954</v>
      </c>
      <c r="H16" s="51">
        <v>10.17</v>
      </c>
      <c r="I16" s="80"/>
      <c r="J16" s="50"/>
      <c r="K16" s="76"/>
      <c r="L16" s="50"/>
    </row>
    <row r="17" spans="1:12" ht="12.75" customHeight="1">
      <c r="A17" s="80"/>
      <c r="B17" s="76"/>
      <c r="C17" s="50"/>
      <c r="D17" s="76"/>
      <c r="E17" s="50"/>
      <c r="F17" s="50"/>
      <c r="G17" s="66"/>
      <c r="H17" s="50"/>
      <c r="I17" s="50"/>
      <c r="J17" s="50"/>
      <c r="K17" s="76"/>
      <c r="L17" s="50"/>
    </row>
    <row r="18" spans="1:12" ht="12.75" customHeight="1">
      <c r="A18" s="80"/>
      <c r="B18" s="76"/>
      <c r="C18" s="50"/>
      <c r="D18" s="76"/>
      <c r="E18" s="50"/>
      <c r="F18" s="50"/>
      <c r="G18" s="66"/>
      <c r="H18" s="50"/>
      <c r="I18" s="50"/>
      <c r="J18" s="50"/>
      <c r="K18" s="76"/>
      <c r="L18" s="50"/>
    </row>
    <row r="19" spans="1:8" ht="12.75" customHeight="1">
      <c r="A19" s="80"/>
      <c r="B19" s="76"/>
      <c r="C19" s="76"/>
      <c r="D19" s="76"/>
      <c r="E19" s="76"/>
      <c r="F19" s="76"/>
      <c r="G19" s="66"/>
      <c r="H19" s="50"/>
    </row>
    <row r="20" spans="1:8" ht="12.75" customHeight="1">
      <c r="A20" s="80"/>
      <c r="B20" s="76"/>
      <c r="C20" s="76"/>
      <c r="D20" s="76"/>
      <c r="E20" s="76"/>
      <c r="F20" s="76"/>
      <c r="G20" s="66"/>
      <c r="H20" s="50"/>
    </row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</sheetData>
  <printOptions/>
  <pageMargins left="1.53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50"/>
  <sheetViews>
    <sheetView workbookViewId="0" topLeftCell="A1">
      <selection activeCell="G3" sqref="G3"/>
    </sheetView>
  </sheetViews>
  <sheetFormatPr defaultColWidth="9.00390625" defaultRowHeight="12.75"/>
  <cols>
    <col min="1" max="1" width="7.875" style="2" customWidth="1"/>
    <col min="2" max="2" width="21.25390625" style="2" customWidth="1"/>
    <col min="3" max="3" width="5.00390625" style="2" bestFit="1" customWidth="1"/>
    <col min="4" max="4" width="4.875" style="2" bestFit="1" customWidth="1"/>
    <col min="5" max="5" width="4.375" style="2" bestFit="1" customWidth="1"/>
    <col min="6" max="6" width="3.125" style="2" bestFit="1" customWidth="1"/>
    <col min="7" max="7" width="7.25390625" style="2" bestFit="1" customWidth="1"/>
    <col min="8" max="8" width="10.375" style="2" customWidth="1"/>
    <col min="9" max="9" width="8.75390625" style="2" customWidth="1"/>
    <col min="10" max="10" width="9.625" style="2" customWidth="1"/>
    <col min="11" max="11" width="9.00390625" style="2" customWidth="1"/>
    <col min="12" max="12" width="14.25390625" style="2" customWidth="1"/>
    <col min="13" max="13" width="13.00390625" style="2" customWidth="1"/>
    <col min="14" max="16384" width="9.875" style="2" customWidth="1"/>
  </cols>
  <sheetData>
    <row r="1" ht="12.75">
      <c r="A1" s="79" t="s">
        <v>220</v>
      </c>
    </row>
    <row r="3" ht="12.75" customHeight="1">
      <c r="A3" s="2" t="s">
        <v>36</v>
      </c>
    </row>
    <row r="4" ht="12.75" customHeight="1"/>
    <row r="5" spans="1:13" ht="12.75" customHeight="1">
      <c r="A5" s="18" t="s">
        <v>1</v>
      </c>
      <c r="B5" s="55" t="s">
        <v>2</v>
      </c>
      <c r="C5" s="54" t="s">
        <v>15</v>
      </c>
      <c r="D5" s="54" t="s">
        <v>71</v>
      </c>
      <c r="E5" s="54" t="s">
        <v>72</v>
      </c>
      <c r="F5" s="55" t="s">
        <v>14</v>
      </c>
      <c r="G5" s="32" t="s">
        <v>73</v>
      </c>
      <c r="H5" s="18" t="s">
        <v>9</v>
      </c>
      <c r="I5" s="43"/>
      <c r="J5" s="43"/>
      <c r="K5" s="43"/>
      <c r="L5" s="29"/>
      <c r="M5" s="29"/>
    </row>
    <row r="6" spans="1:13" ht="12.75" customHeight="1">
      <c r="A6" s="18">
        <v>1</v>
      </c>
      <c r="B6" s="65" t="s">
        <v>95</v>
      </c>
      <c r="C6" s="78">
        <v>36</v>
      </c>
      <c r="D6" s="112">
        <v>39</v>
      </c>
      <c r="E6" s="78">
        <v>1</v>
      </c>
      <c r="F6" s="78">
        <v>5</v>
      </c>
      <c r="G6" s="78">
        <v>1987</v>
      </c>
      <c r="H6" s="46">
        <v>4.27</v>
      </c>
      <c r="I6" s="43"/>
      <c r="J6" s="40"/>
      <c r="K6" s="40"/>
      <c r="L6" s="29"/>
      <c r="M6" s="40"/>
    </row>
    <row r="7" spans="1:13" ht="12.75" customHeight="1">
      <c r="A7" s="18">
        <v>2</v>
      </c>
      <c r="B7" s="65" t="s">
        <v>190</v>
      </c>
      <c r="C7" s="78">
        <v>8</v>
      </c>
      <c r="D7" s="112">
        <v>3</v>
      </c>
      <c r="E7" s="78">
        <v>1</v>
      </c>
      <c r="F7" s="78">
        <v>2</v>
      </c>
      <c r="G7" s="78">
        <v>1987</v>
      </c>
      <c r="H7" s="46">
        <v>4.43</v>
      </c>
      <c r="I7" s="43"/>
      <c r="J7" s="40"/>
      <c r="K7" s="40"/>
      <c r="L7" s="29"/>
      <c r="M7" s="40"/>
    </row>
    <row r="8" spans="1:13" ht="12.75" customHeight="1">
      <c r="A8" s="18">
        <v>3</v>
      </c>
      <c r="B8" s="65" t="s">
        <v>89</v>
      </c>
      <c r="C8" s="78">
        <v>23</v>
      </c>
      <c r="D8" s="112">
        <v>17</v>
      </c>
      <c r="E8" s="78">
        <v>1</v>
      </c>
      <c r="F8" s="78">
        <v>2</v>
      </c>
      <c r="G8" s="78">
        <v>1987</v>
      </c>
      <c r="H8" s="46">
        <v>4.62</v>
      </c>
      <c r="I8" s="43"/>
      <c r="J8" s="40"/>
      <c r="K8" s="40"/>
      <c r="L8" s="29"/>
      <c r="M8" s="40"/>
    </row>
    <row r="9" spans="1:13" ht="12.75" customHeight="1">
      <c r="A9" s="18">
        <v>4</v>
      </c>
      <c r="B9" s="65" t="s">
        <v>94</v>
      </c>
      <c r="C9" s="78">
        <v>32</v>
      </c>
      <c r="D9" s="112">
        <v>29</v>
      </c>
      <c r="E9" s="78">
        <v>1</v>
      </c>
      <c r="F9" s="78">
        <v>4</v>
      </c>
      <c r="G9" s="78">
        <v>1988</v>
      </c>
      <c r="H9" s="46">
        <v>4.99</v>
      </c>
      <c r="I9" s="43"/>
      <c r="J9" s="40"/>
      <c r="K9" s="40"/>
      <c r="L9" s="29"/>
      <c r="M9" s="40"/>
    </row>
    <row r="10" spans="1:13" ht="12.75" customHeight="1">
      <c r="A10" s="18">
        <v>5</v>
      </c>
      <c r="B10" s="65" t="s">
        <v>86</v>
      </c>
      <c r="C10" s="78">
        <v>9</v>
      </c>
      <c r="D10" s="112">
        <v>4</v>
      </c>
      <c r="E10" s="78">
        <v>1</v>
      </c>
      <c r="F10" s="78">
        <v>4</v>
      </c>
      <c r="G10" s="78">
        <v>1987</v>
      </c>
      <c r="H10" s="46">
        <v>5.13</v>
      </c>
      <c r="I10" s="43"/>
      <c r="J10" s="40"/>
      <c r="K10" s="40"/>
      <c r="L10" s="29"/>
      <c r="M10" s="40"/>
    </row>
    <row r="11" spans="1:13" ht="12.75" customHeight="1">
      <c r="A11" s="18">
        <v>6</v>
      </c>
      <c r="B11" s="65" t="s">
        <v>206</v>
      </c>
      <c r="C11" s="78">
        <v>33</v>
      </c>
      <c r="D11" s="112">
        <v>32</v>
      </c>
      <c r="E11" s="78">
        <v>1</v>
      </c>
      <c r="F11" s="78">
        <v>3</v>
      </c>
      <c r="G11" s="78">
        <v>1988</v>
      </c>
      <c r="H11" s="46">
        <v>5.14</v>
      </c>
      <c r="I11" s="43"/>
      <c r="J11" s="40"/>
      <c r="K11" s="40"/>
      <c r="L11" s="29"/>
      <c r="M11" s="40"/>
    </row>
    <row r="12" spans="1:13" ht="12.75" customHeight="1">
      <c r="A12" s="18">
        <v>7</v>
      </c>
      <c r="B12" s="65" t="s">
        <v>201</v>
      </c>
      <c r="C12" s="78">
        <v>28</v>
      </c>
      <c r="D12" s="112">
        <v>26</v>
      </c>
      <c r="E12" s="78">
        <v>1</v>
      </c>
      <c r="F12" s="78">
        <v>5</v>
      </c>
      <c r="G12" s="78">
        <v>1988</v>
      </c>
      <c r="H12" s="46">
        <v>5.18</v>
      </c>
      <c r="I12" s="43"/>
      <c r="J12" s="40"/>
      <c r="K12" s="40"/>
      <c r="L12" s="29"/>
      <c r="M12" s="40"/>
    </row>
    <row r="13" spans="1:13" ht="12.75" customHeight="1">
      <c r="A13" s="18">
        <v>8</v>
      </c>
      <c r="B13" s="65" t="s">
        <v>205</v>
      </c>
      <c r="C13" s="78">
        <v>33</v>
      </c>
      <c r="D13" s="112">
        <v>31</v>
      </c>
      <c r="E13" s="78">
        <v>1</v>
      </c>
      <c r="F13" s="78">
        <v>3</v>
      </c>
      <c r="G13" s="78">
        <v>1988</v>
      </c>
      <c r="H13" s="46">
        <v>5.24</v>
      </c>
      <c r="I13" s="43"/>
      <c r="J13" s="40"/>
      <c r="K13" s="40"/>
      <c r="L13" s="29"/>
      <c r="M13" s="40"/>
    </row>
    <row r="14" spans="1:13" ht="12.75" customHeight="1">
      <c r="A14" s="18">
        <v>9</v>
      </c>
      <c r="B14" s="65" t="s">
        <v>208</v>
      </c>
      <c r="C14" s="78">
        <v>33</v>
      </c>
      <c r="D14" s="112">
        <v>34</v>
      </c>
      <c r="E14" s="78">
        <v>1</v>
      </c>
      <c r="F14" s="78">
        <v>3</v>
      </c>
      <c r="G14" s="78">
        <v>1989</v>
      </c>
      <c r="H14" s="46">
        <v>5.3</v>
      </c>
      <c r="I14" s="43"/>
      <c r="J14" s="40"/>
      <c r="K14" s="40"/>
      <c r="L14" s="29"/>
      <c r="M14" s="40"/>
    </row>
    <row r="15" spans="1:13" ht="12.75" customHeight="1">
      <c r="A15" s="18">
        <v>10</v>
      </c>
      <c r="B15" s="65" t="s">
        <v>85</v>
      </c>
      <c r="C15" s="78">
        <v>2</v>
      </c>
      <c r="D15" s="112">
        <v>1</v>
      </c>
      <c r="E15" s="78">
        <v>1</v>
      </c>
      <c r="F15" s="78">
        <v>4</v>
      </c>
      <c r="G15" s="78">
        <v>1987</v>
      </c>
      <c r="H15" s="46">
        <v>5.47</v>
      </c>
      <c r="I15" s="43"/>
      <c r="J15" s="40"/>
      <c r="K15" s="40"/>
      <c r="L15" s="29"/>
      <c r="M15" s="40"/>
    </row>
    <row r="16" spans="1:13" ht="12.75" customHeight="1">
      <c r="A16" s="18">
        <v>11</v>
      </c>
      <c r="B16" s="65" t="s">
        <v>87</v>
      </c>
      <c r="C16" s="78">
        <v>12</v>
      </c>
      <c r="D16" s="112">
        <v>11</v>
      </c>
      <c r="E16" s="78">
        <v>1</v>
      </c>
      <c r="F16" s="78">
        <v>3</v>
      </c>
      <c r="G16" s="78">
        <v>1989</v>
      </c>
      <c r="H16" s="46">
        <v>5.54</v>
      </c>
      <c r="I16" s="43"/>
      <c r="J16" s="40"/>
      <c r="K16" s="40"/>
      <c r="L16" s="29"/>
      <c r="M16" s="40"/>
    </row>
    <row r="17" spans="1:13" ht="12.75" customHeight="1">
      <c r="A17" s="18">
        <v>12</v>
      </c>
      <c r="B17" s="65" t="s">
        <v>211</v>
      </c>
      <c r="C17" s="78">
        <v>35</v>
      </c>
      <c r="D17" s="112">
        <v>37</v>
      </c>
      <c r="E17" s="78">
        <v>1</v>
      </c>
      <c r="F17" s="78">
        <v>1</v>
      </c>
      <c r="G17" s="78">
        <v>1987</v>
      </c>
      <c r="H17" s="46">
        <v>5.64</v>
      </c>
      <c r="I17" s="43"/>
      <c r="J17" s="40"/>
      <c r="K17" s="40"/>
      <c r="L17" s="29"/>
      <c r="M17" s="40"/>
    </row>
    <row r="18" spans="1:13" ht="12.75" customHeight="1">
      <c r="A18" s="18">
        <v>13</v>
      </c>
      <c r="B18" s="65" t="s">
        <v>195</v>
      </c>
      <c r="C18" s="78">
        <v>11</v>
      </c>
      <c r="D18" s="112">
        <v>10</v>
      </c>
      <c r="E18" s="78">
        <v>1</v>
      </c>
      <c r="F18" s="78">
        <v>1</v>
      </c>
      <c r="G18" s="78">
        <v>1988</v>
      </c>
      <c r="H18" s="46">
        <v>5.7</v>
      </c>
      <c r="I18" s="43"/>
      <c r="J18" s="40"/>
      <c r="K18" s="40"/>
      <c r="L18" s="29"/>
      <c r="M18" s="40"/>
    </row>
    <row r="19" spans="1:13" ht="12.75" customHeight="1">
      <c r="A19" s="18">
        <v>14</v>
      </c>
      <c r="B19" s="65" t="s">
        <v>191</v>
      </c>
      <c r="C19" s="78">
        <v>9</v>
      </c>
      <c r="D19" s="112">
        <v>5</v>
      </c>
      <c r="E19" s="78">
        <v>1</v>
      </c>
      <c r="F19" s="78">
        <v>4</v>
      </c>
      <c r="G19" s="78">
        <v>1988</v>
      </c>
      <c r="H19" s="46">
        <v>5.72</v>
      </c>
      <c r="I19" s="43"/>
      <c r="J19" s="29"/>
      <c r="K19" s="40"/>
      <c r="L19" s="29"/>
      <c r="M19" s="40"/>
    </row>
    <row r="20" spans="1:9" ht="12.75" customHeight="1">
      <c r="A20" s="18">
        <v>15</v>
      </c>
      <c r="B20" s="65" t="s">
        <v>213</v>
      </c>
      <c r="C20" s="78">
        <v>38</v>
      </c>
      <c r="D20" s="112">
        <v>40</v>
      </c>
      <c r="E20" s="78">
        <v>1</v>
      </c>
      <c r="F20" s="78">
        <v>2</v>
      </c>
      <c r="G20" s="78">
        <v>1988</v>
      </c>
      <c r="H20" s="46">
        <v>5.85</v>
      </c>
      <c r="I20" s="43"/>
    </row>
    <row r="21" spans="1:9" ht="12.75" customHeight="1">
      <c r="A21" s="18">
        <v>16</v>
      </c>
      <c r="B21" s="65" t="s">
        <v>199</v>
      </c>
      <c r="C21" s="78">
        <v>25</v>
      </c>
      <c r="D21" s="112">
        <v>20</v>
      </c>
      <c r="E21" s="78">
        <v>1</v>
      </c>
      <c r="F21" s="78">
        <v>3</v>
      </c>
      <c r="G21" s="78">
        <v>1990</v>
      </c>
      <c r="H21" s="46">
        <v>5.87</v>
      </c>
      <c r="I21" s="43"/>
    </row>
    <row r="22" spans="1:9" ht="12.75" customHeight="1">
      <c r="A22" s="18">
        <v>17</v>
      </c>
      <c r="B22" s="65" t="s">
        <v>207</v>
      </c>
      <c r="C22" s="78">
        <v>33</v>
      </c>
      <c r="D22" s="112">
        <v>33</v>
      </c>
      <c r="E22" s="78">
        <v>1</v>
      </c>
      <c r="F22" s="78">
        <v>3</v>
      </c>
      <c r="G22" s="78">
        <v>1990</v>
      </c>
      <c r="H22" s="46">
        <v>5.88</v>
      </c>
      <c r="I22" s="43"/>
    </row>
    <row r="23" spans="1:9" ht="12.75" customHeight="1">
      <c r="A23" s="18">
        <v>18</v>
      </c>
      <c r="B23" s="65" t="s">
        <v>193</v>
      </c>
      <c r="C23" s="78">
        <v>11</v>
      </c>
      <c r="D23" s="112">
        <v>7</v>
      </c>
      <c r="E23" s="78">
        <v>1</v>
      </c>
      <c r="F23" s="78">
        <v>1</v>
      </c>
      <c r="G23" s="78">
        <v>1990</v>
      </c>
      <c r="H23" s="46">
        <v>6.24</v>
      </c>
      <c r="I23" s="43"/>
    </row>
    <row r="24" spans="1:9" ht="12.75" customHeight="1">
      <c r="A24" s="18">
        <v>19</v>
      </c>
      <c r="B24" s="65" t="s">
        <v>93</v>
      </c>
      <c r="C24" s="78">
        <v>28</v>
      </c>
      <c r="D24" s="112">
        <v>25</v>
      </c>
      <c r="E24" s="78">
        <v>1</v>
      </c>
      <c r="F24" s="78">
        <v>5</v>
      </c>
      <c r="G24" s="78">
        <v>1987</v>
      </c>
      <c r="H24" s="46">
        <v>6.27</v>
      </c>
      <c r="I24" s="43"/>
    </row>
    <row r="25" spans="1:9" ht="12.75" customHeight="1">
      <c r="A25" s="18">
        <v>20</v>
      </c>
      <c r="B25" s="65" t="s">
        <v>202</v>
      </c>
      <c r="C25" s="78">
        <v>28</v>
      </c>
      <c r="D25" s="112">
        <v>27</v>
      </c>
      <c r="E25" s="78">
        <v>1</v>
      </c>
      <c r="F25" s="78">
        <v>5</v>
      </c>
      <c r="G25" s="78">
        <v>1989</v>
      </c>
      <c r="H25" s="46">
        <v>6.32</v>
      </c>
      <c r="I25" s="43"/>
    </row>
    <row r="26" spans="1:9" ht="12.75" customHeight="1">
      <c r="A26" s="18">
        <v>21</v>
      </c>
      <c r="B26" s="65" t="s">
        <v>24</v>
      </c>
      <c r="C26" s="78">
        <v>14</v>
      </c>
      <c r="D26" s="112">
        <v>13</v>
      </c>
      <c r="E26" s="78">
        <v>1</v>
      </c>
      <c r="F26" s="78">
        <v>5</v>
      </c>
      <c r="G26" s="78">
        <v>1988</v>
      </c>
      <c r="H26" s="46">
        <v>6.53</v>
      </c>
      <c r="I26" s="43"/>
    </row>
    <row r="27" spans="1:9" ht="12.75" customHeight="1">
      <c r="A27" s="18">
        <v>22</v>
      </c>
      <c r="B27" s="65" t="s">
        <v>209</v>
      </c>
      <c r="C27" s="78">
        <v>33</v>
      </c>
      <c r="D27" s="112">
        <v>35</v>
      </c>
      <c r="E27" s="78">
        <v>1</v>
      </c>
      <c r="F27" s="78">
        <v>3</v>
      </c>
      <c r="G27" s="78">
        <v>1990</v>
      </c>
      <c r="H27" s="46">
        <v>6.58</v>
      </c>
      <c r="I27" s="43"/>
    </row>
    <row r="28" spans="1:9" ht="12.75" customHeight="1">
      <c r="A28" s="18">
        <v>23</v>
      </c>
      <c r="B28" s="65" t="s">
        <v>192</v>
      </c>
      <c r="C28" s="78">
        <v>9</v>
      </c>
      <c r="D28" s="112">
        <v>6</v>
      </c>
      <c r="E28" s="78">
        <v>1</v>
      </c>
      <c r="F28" s="78">
        <v>4</v>
      </c>
      <c r="G28" s="78">
        <v>1988</v>
      </c>
      <c r="H28" s="46">
        <v>6.59</v>
      </c>
      <c r="I28" s="43"/>
    </row>
    <row r="29" spans="1:9" ht="12.75" customHeight="1">
      <c r="A29" s="18">
        <v>24</v>
      </c>
      <c r="B29" s="65" t="s">
        <v>197</v>
      </c>
      <c r="C29" s="78">
        <v>24</v>
      </c>
      <c r="D29" s="112">
        <v>18</v>
      </c>
      <c r="E29" s="78">
        <v>1</v>
      </c>
      <c r="F29" s="78">
        <v>1</v>
      </c>
      <c r="G29" s="78">
        <v>1988</v>
      </c>
      <c r="H29" s="46">
        <v>6.61</v>
      </c>
      <c r="I29" s="43"/>
    </row>
    <row r="30" spans="1:9" ht="12.75" customHeight="1">
      <c r="A30" s="18">
        <v>25</v>
      </c>
      <c r="B30" s="65" t="s">
        <v>210</v>
      </c>
      <c r="C30" s="78">
        <v>35</v>
      </c>
      <c r="D30" s="112">
        <v>36</v>
      </c>
      <c r="E30" s="78">
        <v>1</v>
      </c>
      <c r="F30" s="78">
        <v>1</v>
      </c>
      <c r="G30" s="78">
        <v>1987</v>
      </c>
      <c r="H30" s="46">
        <v>6.69</v>
      </c>
      <c r="I30" s="43"/>
    </row>
    <row r="31" spans="1:9" ht="12.75" customHeight="1">
      <c r="A31" s="18">
        <v>26</v>
      </c>
      <c r="B31" s="65" t="s">
        <v>189</v>
      </c>
      <c r="C31" s="78">
        <v>5</v>
      </c>
      <c r="D31" s="112">
        <v>2</v>
      </c>
      <c r="E31" s="78">
        <v>1</v>
      </c>
      <c r="F31" s="78">
        <v>1</v>
      </c>
      <c r="G31" s="78">
        <v>1989</v>
      </c>
      <c r="H31" s="46">
        <v>6.91</v>
      </c>
      <c r="I31" s="43"/>
    </row>
    <row r="32" spans="1:9" ht="12.75" customHeight="1">
      <c r="A32" s="18">
        <v>27</v>
      </c>
      <c r="B32" s="65" t="s">
        <v>88</v>
      </c>
      <c r="C32" s="78">
        <v>14</v>
      </c>
      <c r="D32" s="112">
        <v>12</v>
      </c>
      <c r="E32" s="78">
        <v>1</v>
      </c>
      <c r="F32" s="78">
        <v>5</v>
      </c>
      <c r="G32" s="78">
        <v>1989</v>
      </c>
      <c r="H32" s="46">
        <v>6.95</v>
      </c>
      <c r="I32" s="43"/>
    </row>
    <row r="33" spans="1:9" ht="12.75" customHeight="1">
      <c r="A33" s="18">
        <v>28</v>
      </c>
      <c r="B33" s="65" t="s">
        <v>198</v>
      </c>
      <c r="C33" s="78">
        <v>25</v>
      </c>
      <c r="D33" s="112">
        <v>19</v>
      </c>
      <c r="E33" s="78">
        <v>1</v>
      </c>
      <c r="F33" s="78">
        <v>3</v>
      </c>
      <c r="G33" s="78">
        <v>1990</v>
      </c>
      <c r="H33" s="46">
        <v>7.11</v>
      </c>
      <c r="I33" s="43"/>
    </row>
    <row r="34" spans="1:9" ht="12.75" customHeight="1">
      <c r="A34" s="18">
        <v>29</v>
      </c>
      <c r="B34" s="65" t="s">
        <v>212</v>
      </c>
      <c r="C34" s="78">
        <v>35</v>
      </c>
      <c r="D34" s="112">
        <v>38</v>
      </c>
      <c r="E34" s="78">
        <v>1</v>
      </c>
      <c r="F34" s="78">
        <v>1</v>
      </c>
      <c r="G34" s="78">
        <v>1989</v>
      </c>
      <c r="H34" s="46">
        <v>7.22</v>
      </c>
      <c r="I34" s="43"/>
    </row>
    <row r="35" spans="1:9" ht="12.75" customHeight="1">
      <c r="A35" s="18">
        <v>30</v>
      </c>
      <c r="B35" s="65" t="s">
        <v>91</v>
      </c>
      <c r="C35" s="78">
        <v>26</v>
      </c>
      <c r="D35" s="112">
        <v>22</v>
      </c>
      <c r="E35" s="78">
        <v>1</v>
      </c>
      <c r="F35" s="78">
        <v>2</v>
      </c>
      <c r="G35" s="78">
        <v>1989</v>
      </c>
      <c r="H35" s="46">
        <v>7.31</v>
      </c>
      <c r="I35" s="43"/>
    </row>
    <row r="36" spans="1:9" ht="12.75" customHeight="1">
      <c r="A36" s="18">
        <v>31</v>
      </c>
      <c r="B36" s="65" t="s">
        <v>92</v>
      </c>
      <c r="C36" s="78">
        <v>26</v>
      </c>
      <c r="D36" s="112">
        <v>24</v>
      </c>
      <c r="E36" s="78">
        <v>1</v>
      </c>
      <c r="F36" s="78">
        <v>2</v>
      </c>
      <c r="G36" s="78">
        <v>1989</v>
      </c>
      <c r="H36" s="46">
        <v>7.61</v>
      </c>
      <c r="I36" s="43"/>
    </row>
    <row r="37" spans="1:9" ht="12.75" customHeight="1">
      <c r="A37" s="18">
        <v>32</v>
      </c>
      <c r="B37" s="65" t="s">
        <v>203</v>
      </c>
      <c r="C37" s="78">
        <v>32</v>
      </c>
      <c r="D37" s="112">
        <v>28</v>
      </c>
      <c r="E37" s="78">
        <v>1</v>
      </c>
      <c r="F37" s="78">
        <v>4</v>
      </c>
      <c r="G37" s="78">
        <v>1990</v>
      </c>
      <c r="H37" s="46">
        <v>7.69</v>
      </c>
      <c r="I37" s="43"/>
    </row>
    <row r="38" spans="1:9" ht="12.75" customHeight="1">
      <c r="A38" s="18">
        <v>33</v>
      </c>
      <c r="B38" s="65" t="s">
        <v>200</v>
      </c>
      <c r="C38" s="78">
        <v>26</v>
      </c>
      <c r="D38" s="112">
        <v>23</v>
      </c>
      <c r="E38" s="78">
        <v>1</v>
      </c>
      <c r="F38" s="78">
        <v>2</v>
      </c>
      <c r="G38" s="78">
        <v>1988</v>
      </c>
      <c r="H38" s="46">
        <v>7.98</v>
      </c>
      <c r="I38" s="43"/>
    </row>
    <row r="39" spans="1:9" ht="12.75" customHeight="1">
      <c r="A39" s="18">
        <v>34</v>
      </c>
      <c r="B39" s="65" t="s">
        <v>194</v>
      </c>
      <c r="C39" s="78">
        <v>11</v>
      </c>
      <c r="D39" s="112">
        <v>8</v>
      </c>
      <c r="E39" s="78">
        <v>1</v>
      </c>
      <c r="F39" s="78">
        <v>1</v>
      </c>
      <c r="G39" s="78">
        <v>1989</v>
      </c>
      <c r="H39" s="46">
        <v>7.99</v>
      </c>
      <c r="I39" s="43"/>
    </row>
    <row r="40" spans="1:9" ht="12.75" customHeight="1">
      <c r="A40" s="18">
        <v>35</v>
      </c>
      <c r="B40" s="65" t="s">
        <v>204</v>
      </c>
      <c r="C40" s="78">
        <v>32</v>
      </c>
      <c r="D40" s="112">
        <v>30</v>
      </c>
      <c r="E40" s="78">
        <v>1</v>
      </c>
      <c r="F40" s="78">
        <v>4</v>
      </c>
      <c r="G40" s="78">
        <v>1990</v>
      </c>
      <c r="H40" s="46">
        <v>8.32</v>
      </c>
      <c r="I40" s="43"/>
    </row>
    <row r="41" spans="1:9" ht="12.75" customHeight="1">
      <c r="A41" s="18">
        <v>36</v>
      </c>
      <c r="B41" s="65" t="s">
        <v>214</v>
      </c>
      <c r="C41" s="78">
        <v>38</v>
      </c>
      <c r="D41" s="112">
        <v>41</v>
      </c>
      <c r="E41" s="78">
        <v>1</v>
      </c>
      <c r="F41" s="78">
        <v>2</v>
      </c>
      <c r="G41" s="78">
        <v>1989</v>
      </c>
      <c r="H41" s="46">
        <v>9.01</v>
      </c>
      <c r="I41" s="43"/>
    </row>
    <row r="42" spans="1:9" ht="12.75" customHeight="1">
      <c r="A42" s="18">
        <v>37</v>
      </c>
      <c r="B42" s="65" t="s">
        <v>90</v>
      </c>
      <c r="C42" s="78">
        <v>26</v>
      </c>
      <c r="D42" s="112">
        <v>21</v>
      </c>
      <c r="E42" s="78">
        <v>1</v>
      </c>
      <c r="F42" s="78">
        <v>2</v>
      </c>
      <c r="G42" s="78">
        <v>1988</v>
      </c>
      <c r="H42" s="46">
        <v>9.23</v>
      </c>
      <c r="I42" s="43"/>
    </row>
    <row r="43" spans="1:9" ht="12.75" customHeight="1">
      <c r="A43" s="18">
        <v>38</v>
      </c>
      <c r="B43" s="65" t="s">
        <v>196</v>
      </c>
      <c r="C43" s="78">
        <v>16</v>
      </c>
      <c r="D43" s="112">
        <v>15</v>
      </c>
      <c r="E43" s="78">
        <v>1</v>
      </c>
      <c r="F43" s="78">
        <v>4</v>
      </c>
      <c r="G43" s="78">
        <v>1987</v>
      </c>
      <c r="H43" s="46">
        <v>24.25</v>
      </c>
      <c r="I43" s="43"/>
    </row>
    <row r="44" spans="1:9" ht="12.75" customHeight="1">
      <c r="A44" s="43"/>
      <c r="B44" s="113"/>
      <c r="C44" s="113"/>
      <c r="D44" s="113"/>
      <c r="E44" s="114"/>
      <c r="F44" s="114"/>
      <c r="G44" s="113"/>
      <c r="H44" s="40"/>
      <c r="I44" s="43"/>
    </row>
    <row r="45" spans="1:9" ht="12.75" customHeight="1">
      <c r="A45" s="43"/>
      <c r="B45" s="113"/>
      <c r="C45" s="113"/>
      <c r="D45" s="113"/>
      <c r="E45" s="114"/>
      <c r="F45" s="114"/>
      <c r="G45" s="113"/>
      <c r="H45" s="40"/>
      <c r="I45" s="43"/>
    </row>
    <row r="46" spans="1:9" ht="12.75" customHeight="1">
      <c r="A46" s="43"/>
      <c r="B46" s="113"/>
      <c r="C46" s="113"/>
      <c r="D46" s="113"/>
      <c r="E46" s="114"/>
      <c r="F46" s="114"/>
      <c r="G46" s="113"/>
      <c r="H46" s="40"/>
      <c r="I46" s="43"/>
    </row>
    <row r="47" spans="1:9" ht="12.75" customHeight="1">
      <c r="A47" s="43"/>
      <c r="B47" s="113"/>
      <c r="C47" s="113"/>
      <c r="D47" s="113"/>
      <c r="E47" s="114"/>
      <c r="F47" s="114"/>
      <c r="G47" s="113"/>
      <c r="H47" s="40"/>
      <c r="I47" s="43"/>
    </row>
    <row r="48" spans="1:9" ht="12.75" customHeight="1">
      <c r="A48" s="43"/>
      <c r="B48" s="113"/>
      <c r="C48" s="113"/>
      <c r="D48" s="113"/>
      <c r="E48" s="114"/>
      <c r="F48" s="114"/>
      <c r="G48" s="113"/>
      <c r="H48" s="40"/>
      <c r="I48" s="43"/>
    </row>
    <row r="49" spans="1:9" ht="12.75" customHeight="1">
      <c r="A49" s="43"/>
      <c r="B49" s="113"/>
      <c r="C49" s="113"/>
      <c r="D49" s="113"/>
      <c r="E49" s="114"/>
      <c r="F49" s="114"/>
      <c r="G49" s="113"/>
      <c r="H49" s="40"/>
      <c r="I49" s="43"/>
    </row>
    <row r="50" spans="1:9" ht="12.75" customHeight="1">
      <c r="A50" s="43"/>
      <c r="B50" s="113"/>
      <c r="C50" s="113"/>
      <c r="D50" s="113"/>
      <c r="E50" s="114"/>
      <c r="F50" s="114"/>
      <c r="G50" s="113"/>
      <c r="H50" s="40"/>
      <c r="I50" s="43"/>
    </row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</sheetData>
  <printOptions/>
  <pageMargins left="1.39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44"/>
  <sheetViews>
    <sheetView workbookViewId="0" topLeftCell="A1">
      <selection activeCell="J12" sqref="J12"/>
    </sheetView>
  </sheetViews>
  <sheetFormatPr defaultColWidth="9.00390625" defaultRowHeight="12.75"/>
  <cols>
    <col min="1" max="1" width="6.625" style="260" customWidth="1"/>
    <col min="2" max="2" width="5.25390625" style="260" customWidth="1"/>
    <col min="3" max="3" width="5.75390625" style="261" customWidth="1"/>
    <col min="4" max="4" width="17.00390625" style="260" customWidth="1"/>
    <col min="5" max="5" width="7.25390625" style="260" customWidth="1"/>
    <col min="6" max="6" width="15.75390625" style="260" customWidth="1"/>
    <col min="7" max="7" width="9.25390625" style="261" customWidth="1"/>
    <col min="8" max="8" width="8.25390625" style="261" customWidth="1"/>
    <col min="9" max="9" width="11.00390625" style="261" customWidth="1"/>
    <col min="10" max="10" width="8.75390625" style="260" customWidth="1"/>
    <col min="11" max="11" width="13.125" style="260" customWidth="1"/>
    <col min="12" max="12" width="11.00390625" style="260" customWidth="1"/>
    <col min="13" max="13" width="8.375" style="261" customWidth="1"/>
    <col min="14" max="16384" width="9.125" style="260" customWidth="1"/>
  </cols>
  <sheetData>
    <row r="1" spans="1:7" ht="12.75">
      <c r="A1" s="259" t="s">
        <v>242</v>
      </c>
      <c r="B1" s="259"/>
      <c r="C1" s="259"/>
      <c r="G1" s="260" t="s">
        <v>335</v>
      </c>
    </row>
    <row r="2" spans="1:7" ht="12.75">
      <c r="A2" s="259" t="s">
        <v>336</v>
      </c>
      <c r="B2" s="259"/>
      <c r="C2" s="260"/>
      <c r="G2" s="263">
        <v>37416</v>
      </c>
    </row>
    <row r="4" spans="1:13" ht="13.5" thickBot="1">
      <c r="A4" s="260" t="s">
        <v>276</v>
      </c>
      <c r="I4" s="262"/>
      <c r="J4" s="326"/>
      <c r="K4" s="326"/>
      <c r="L4" s="326"/>
      <c r="M4" s="262"/>
    </row>
    <row r="5" spans="1:13" ht="12.75">
      <c r="A5" s="265" t="s">
        <v>37</v>
      </c>
      <c r="B5" s="266" t="s">
        <v>245</v>
      </c>
      <c r="C5" s="266" t="s">
        <v>15</v>
      </c>
      <c r="D5" s="266" t="s">
        <v>54</v>
      </c>
      <c r="E5" s="267" t="s">
        <v>246</v>
      </c>
      <c r="F5" s="268" t="s">
        <v>247</v>
      </c>
      <c r="G5" s="371" t="s">
        <v>339</v>
      </c>
      <c r="H5" s="372"/>
      <c r="I5" s="262"/>
      <c r="J5" s="327"/>
      <c r="K5" s="327"/>
      <c r="L5" s="327"/>
      <c r="M5" s="262"/>
    </row>
    <row r="6" spans="1:13" ht="13.5" thickBot="1">
      <c r="A6" s="158" t="s">
        <v>38</v>
      </c>
      <c r="B6" s="269"/>
      <c r="C6" s="269"/>
      <c r="D6" s="269"/>
      <c r="E6" s="328"/>
      <c r="F6" s="328"/>
      <c r="G6" s="271" t="s">
        <v>65</v>
      </c>
      <c r="H6" s="272" t="s">
        <v>37</v>
      </c>
      <c r="I6" s="262"/>
      <c r="J6" s="262"/>
      <c r="K6" s="262"/>
      <c r="L6" s="262"/>
      <c r="M6" s="262"/>
    </row>
    <row r="7" spans="1:13" ht="12.75">
      <c r="A7" s="319">
        <v>1</v>
      </c>
      <c r="B7" s="320">
        <v>31</v>
      </c>
      <c r="C7" s="275">
        <v>33</v>
      </c>
      <c r="D7" s="276" t="s">
        <v>205</v>
      </c>
      <c r="E7" s="275">
        <v>1988</v>
      </c>
      <c r="F7" s="276" t="s">
        <v>257</v>
      </c>
      <c r="G7" s="277">
        <v>0.0004027777777777777</v>
      </c>
      <c r="H7" s="278">
        <v>1</v>
      </c>
      <c r="I7" s="262"/>
      <c r="J7" s="262"/>
      <c r="K7" s="262"/>
      <c r="L7" s="262"/>
      <c r="M7" s="262"/>
    </row>
    <row r="8" spans="1:13" ht="12.75">
      <c r="A8" s="322">
        <v>2</v>
      </c>
      <c r="B8" s="274">
        <v>4</v>
      </c>
      <c r="C8" s="280">
        <v>9</v>
      </c>
      <c r="D8" s="284" t="s">
        <v>86</v>
      </c>
      <c r="E8" s="280">
        <v>1987</v>
      </c>
      <c r="F8" s="284" t="s">
        <v>252</v>
      </c>
      <c r="G8" s="282">
        <v>0.0004224537037037037</v>
      </c>
      <c r="H8" s="283">
        <v>2</v>
      </c>
      <c r="I8" s="262"/>
      <c r="J8" s="262"/>
      <c r="K8" s="262"/>
      <c r="L8" s="262"/>
      <c r="M8" s="262"/>
    </row>
    <row r="9" spans="1:13" ht="12.75">
      <c r="A9" s="322">
        <v>3</v>
      </c>
      <c r="B9" s="274">
        <v>1</v>
      </c>
      <c r="C9" s="280">
        <v>2</v>
      </c>
      <c r="D9" s="284" t="s">
        <v>85</v>
      </c>
      <c r="E9" s="280">
        <v>1987</v>
      </c>
      <c r="F9" s="284" t="s">
        <v>255</v>
      </c>
      <c r="G9" s="282">
        <v>0.0004236111111111111</v>
      </c>
      <c r="H9" s="283">
        <v>3</v>
      </c>
      <c r="I9" s="262"/>
      <c r="J9" s="262"/>
      <c r="K9" s="262"/>
      <c r="L9" s="262"/>
      <c r="M9" s="262"/>
    </row>
    <row r="10" spans="1:13" ht="12.75">
      <c r="A10" s="322">
        <v>4</v>
      </c>
      <c r="B10" s="274">
        <v>19</v>
      </c>
      <c r="C10" s="280">
        <v>25</v>
      </c>
      <c r="D10" s="284" t="s">
        <v>198</v>
      </c>
      <c r="E10" s="280">
        <v>1990</v>
      </c>
      <c r="F10" s="284" t="s">
        <v>266</v>
      </c>
      <c r="G10" s="282">
        <v>0.0004259259259259259</v>
      </c>
      <c r="H10" s="283">
        <v>4</v>
      </c>
      <c r="I10" s="262"/>
      <c r="J10" s="262"/>
      <c r="K10" s="262"/>
      <c r="L10" s="262"/>
      <c r="M10" s="262"/>
    </row>
    <row r="11" spans="1:13" ht="12.75">
      <c r="A11" s="322">
        <v>5</v>
      </c>
      <c r="B11" s="274">
        <v>35</v>
      </c>
      <c r="C11" s="280">
        <v>33</v>
      </c>
      <c r="D11" s="284" t="s">
        <v>209</v>
      </c>
      <c r="E11" s="280">
        <v>1990</v>
      </c>
      <c r="F11" s="284" t="s">
        <v>257</v>
      </c>
      <c r="G11" s="282">
        <v>0.00043402777777777775</v>
      </c>
      <c r="H11" s="283">
        <v>5</v>
      </c>
      <c r="I11" s="262"/>
      <c r="J11" s="262"/>
      <c r="K11" s="262"/>
      <c r="L11" s="262"/>
      <c r="M11" s="262"/>
    </row>
    <row r="12" spans="1:13" ht="12.75">
      <c r="A12" s="322">
        <v>6</v>
      </c>
      <c r="B12" s="274">
        <v>34</v>
      </c>
      <c r="C12" s="280">
        <v>33</v>
      </c>
      <c r="D12" s="284" t="s">
        <v>208</v>
      </c>
      <c r="E12" s="280">
        <v>1989</v>
      </c>
      <c r="F12" s="284" t="s">
        <v>257</v>
      </c>
      <c r="G12" s="282">
        <v>0.0004398148148148148</v>
      </c>
      <c r="H12" s="283">
        <v>6</v>
      </c>
      <c r="I12" s="262"/>
      <c r="J12" s="262"/>
      <c r="K12" s="262"/>
      <c r="L12" s="262"/>
      <c r="M12" s="262"/>
    </row>
    <row r="13" spans="1:13" ht="12.75">
      <c r="A13" s="322" t="s">
        <v>340</v>
      </c>
      <c r="B13" s="274">
        <v>6</v>
      </c>
      <c r="C13" s="280">
        <v>9</v>
      </c>
      <c r="D13" s="284" t="s">
        <v>192</v>
      </c>
      <c r="E13" s="280">
        <v>1988</v>
      </c>
      <c r="F13" s="284" t="s">
        <v>252</v>
      </c>
      <c r="G13" s="282">
        <v>0.0004537037037037038</v>
      </c>
      <c r="H13" s="283">
        <v>7.5</v>
      </c>
      <c r="I13" s="262"/>
      <c r="J13" s="262"/>
      <c r="K13" s="262"/>
      <c r="L13" s="262"/>
      <c r="M13" s="262"/>
    </row>
    <row r="14" spans="1:13" ht="12.75">
      <c r="A14" s="322" t="s">
        <v>340</v>
      </c>
      <c r="B14" s="274">
        <v>11</v>
      </c>
      <c r="C14" s="280">
        <v>12</v>
      </c>
      <c r="D14" s="284" t="s">
        <v>87</v>
      </c>
      <c r="E14" s="280">
        <v>1989</v>
      </c>
      <c r="F14" s="284" t="s">
        <v>260</v>
      </c>
      <c r="G14" s="282">
        <v>0.0004537037037037038</v>
      </c>
      <c r="H14" s="283">
        <v>7.5</v>
      </c>
      <c r="I14" s="262"/>
      <c r="J14" s="262"/>
      <c r="K14" s="262"/>
      <c r="L14" s="262"/>
      <c r="M14" s="262"/>
    </row>
    <row r="15" spans="1:13" ht="12.75">
      <c r="A15" s="322">
        <v>9</v>
      </c>
      <c r="B15" s="274">
        <v>32</v>
      </c>
      <c r="C15" s="280">
        <v>33</v>
      </c>
      <c r="D15" s="284" t="s">
        <v>206</v>
      </c>
      <c r="E15" s="280">
        <v>1988</v>
      </c>
      <c r="F15" s="284" t="s">
        <v>257</v>
      </c>
      <c r="G15" s="282">
        <v>0.0004560185185185185</v>
      </c>
      <c r="H15" s="283">
        <v>9</v>
      </c>
      <c r="I15" s="262"/>
      <c r="J15" s="262"/>
      <c r="K15" s="262"/>
      <c r="L15" s="262"/>
      <c r="M15" s="262"/>
    </row>
    <row r="16" spans="1:13" ht="12.75">
      <c r="A16" s="322">
        <v>10</v>
      </c>
      <c r="B16" s="274">
        <v>13</v>
      </c>
      <c r="C16" s="280">
        <v>14</v>
      </c>
      <c r="D16" s="284" t="s">
        <v>24</v>
      </c>
      <c r="E16" s="280">
        <v>1988</v>
      </c>
      <c r="F16" s="284" t="s">
        <v>259</v>
      </c>
      <c r="G16" s="282">
        <v>0.0004606481481481482</v>
      </c>
      <c r="H16" s="283">
        <v>10</v>
      </c>
      <c r="I16" s="262"/>
      <c r="J16" s="262"/>
      <c r="K16" s="262"/>
      <c r="L16" s="262"/>
      <c r="M16" s="262"/>
    </row>
    <row r="17" spans="1:13" ht="12.75">
      <c r="A17" s="322" t="s">
        <v>341</v>
      </c>
      <c r="B17" s="274">
        <v>8</v>
      </c>
      <c r="C17" s="280">
        <v>11</v>
      </c>
      <c r="D17" s="284" t="s">
        <v>194</v>
      </c>
      <c r="E17" s="280">
        <v>1989</v>
      </c>
      <c r="F17" s="284" t="s">
        <v>273</v>
      </c>
      <c r="G17" s="282">
        <v>0.0004629629629629629</v>
      </c>
      <c r="H17" s="283">
        <v>11.5</v>
      </c>
      <c r="I17" s="262"/>
      <c r="J17" s="262"/>
      <c r="K17" s="262"/>
      <c r="L17" s="262"/>
      <c r="M17" s="262"/>
    </row>
    <row r="18" spans="1:13" ht="12.75">
      <c r="A18" s="322" t="s">
        <v>341</v>
      </c>
      <c r="B18" s="274">
        <v>41</v>
      </c>
      <c r="C18" s="280">
        <v>38</v>
      </c>
      <c r="D18" s="284" t="s">
        <v>214</v>
      </c>
      <c r="E18" s="280">
        <v>1989</v>
      </c>
      <c r="F18" s="284" t="s">
        <v>268</v>
      </c>
      <c r="G18" s="282">
        <v>0.0004629629629629629</v>
      </c>
      <c r="H18" s="283">
        <v>11.5</v>
      </c>
      <c r="I18" s="262"/>
      <c r="J18" s="262"/>
      <c r="K18" s="262"/>
      <c r="L18" s="262"/>
      <c r="M18" s="262"/>
    </row>
    <row r="19" spans="1:13" ht="12.75">
      <c r="A19" s="322">
        <v>13</v>
      </c>
      <c r="B19" s="274">
        <v>17</v>
      </c>
      <c r="C19" s="280">
        <v>23</v>
      </c>
      <c r="D19" s="284" t="s">
        <v>89</v>
      </c>
      <c r="E19" s="280">
        <v>1987</v>
      </c>
      <c r="F19" s="284" t="s">
        <v>254</v>
      </c>
      <c r="G19" s="282">
        <v>0.0004641203703703704</v>
      </c>
      <c r="H19" s="283">
        <v>13</v>
      </c>
      <c r="I19" s="262"/>
      <c r="J19" s="262"/>
      <c r="K19" s="262"/>
      <c r="L19" s="262"/>
      <c r="M19" s="262"/>
    </row>
    <row r="20" spans="1:13" ht="12.75">
      <c r="A20" s="322">
        <v>14</v>
      </c>
      <c r="B20" s="274">
        <v>25</v>
      </c>
      <c r="C20" s="280">
        <v>28</v>
      </c>
      <c r="D20" s="284" t="s">
        <v>93</v>
      </c>
      <c r="E20" s="280">
        <v>1987</v>
      </c>
      <c r="F20" s="284" t="s">
        <v>250</v>
      </c>
      <c r="G20" s="282">
        <v>0.00048726851851851855</v>
      </c>
      <c r="H20" s="283">
        <v>14</v>
      </c>
      <c r="I20" s="262"/>
      <c r="J20" s="262"/>
      <c r="K20" s="262"/>
      <c r="L20" s="262"/>
      <c r="M20" s="262"/>
    </row>
    <row r="21" spans="1:13" ht="12.75">
      <c r="A21" s="322">
        <v>15</v>
      </c>
      <c r="B21" s="274">
        <v>5</v>
      </c>
      <c r="C21" s="280">
        <v>9</v>
      </c>
      <c r="D21" s="284" t="s">
        <v>191</v>
      </c>
      <c r="E21" s="280">
        <v>1988</v>
      </c>
      <c r="F21" s="284" t="s">
        <v>264</v>
      </c>
      <c r="G21" s="282">
        <v>0.0004930555555555556</v>
      </c>
      <c r="H21" s="283">
        <v>15</v>
      </c>
      <c r="I21" s="262"/>
      <c r="J21" s="262"/>
      <c r="K21" s="262"/>
      <c r="L21" s="262"/>
      <c r="M21" s="262"/>
    </row>
    <row r="22" spans="1:13" ht="12.75">
      <c r="A22" s="322">
        <v>16</v>
      </c>
      <c r="B22" s="274">
        <v>39</v>
      </c>
      <c r="C22" s="280">
        <v>36</v>
      </c>
      <c r="D22" s="284" t="s">
        <v>95</v>
      </c>
      <c r="E22" s="280">
        <v>1987</v>
      </c>
      <c r="F22" s="284" t="s">
        <v>249</v>
      </c>
      <c r="G22" s="282">
        <v>0.0004965277777777777</v>
      </c>
      <c r="H22" s="283">
        <v>16</v>
      </c>
      <c r="I22" s="262"/>
      <c r="J22" s="262"/>
      <c r="K22" s="262"/>
      <c r="L22" s="262"/>
      <c r="M22" s="262"/>
    </row>
    <row r="23" spans="1:13" ht="12.75">
      <c r="A23" s="322">
        <v>17</v>
      </c>
      <c r="B23" s="274">
        <v>26</v>
      </c>
      <c r="C23" s="280">
        <v>28</v>
      </c>
      <c r="D23" s="284" t="s">
        <v>201</v>
      </c>
      <c r="E23" s="280">
        <v>1988</v>
      </c>
      <c r="F23" s="284" t="s">
        <v>262</v>
      </c>
      <c r="G23" s="282">
        <v>0.0005069444444444444</v>
      </c>
      <c r="H23" s="283">
        <v>17</v>
      </c>
      <c r="I23" s="262"/>
      <c r="J23" s="262"/>
      <c r="K23" s="262"/>
      <c r="L23" s="262"/>
      <c r="M23" s="262"/>
    </row>
    <row r="24" spans="1:13" ht="12.75">
      <c r="A24" s="322">
        <v>18</v>
      </c>
      <c r="B24" s="274">
        <v>23</v>
      </c>
      <c r="C24" s="280">
        <v>26</v>
      </c>
      <c r="D24" s="284" t="s">
        <v>200</v>
      </c>
      <c r="E24" s="280">
        <v>1988</v>
      </c>
      <c r="F24" s="284" t="s">
        <v>256</v>
      </c>
      <c r="G24" s="282">
        <v>0.0005104166666666667</v>
      </c>
      <c r="H24" s="283">
        <v>18</v>
      </c>
      <c r="I24" s="262"/>
      <c r="J24" s="262"/>
      <c r="K24" s="262"/>
      <c r="L24" s="262"/>
      <c r="M24" s="262"/>
    </row>
    <row r="25" spans="1:13" ht="12.75">
      <c r="A25" s="322">
        <v>19</v>
      </c>
      <c r="B25" s="274">
        <v>10</v>
      </c>
      <c r="C25" s="280">
        <v>11</v>
      </c>
      <c r="D25" s="284" t="s">
        <v>195</v>
      </c>
      <c r="E25" s="280">
        <v>1988</v>
      </c>
      <c r="F25" s="284" t="s">
        <v>261</v>
      </c>
      <c r="G25" s="282">
        <v>0.0005219907407407407</v>
      </c>
      <c r="H25" s="283">
        <v>19</v>
      </c>
      <c r="I25" s="262"/>
      <c r="J25" s="262"/>
      <c r="K25" s="262"/>
      <c r="L25" s="262"/>
      <c r="M25" s="262"/>
    </row>
    <row r="26" spans="1:13" ht="12.75">
      <c r="A26" s="322">
        <v>20</v>
      </c>
      <c r="B26" s="274">
        <v>7</v>
      </c>
      <c r="C26" s="280">
        <v>11</v>
      </c>
      <c r="D26" s="284" t="s">
        <v>193</v>
      </c>
      <c r="E26" s="280">
        <v>1990</v>
      </c>
      <c r="F26" s="284" t="s">
        <v>273</v>
      </c>
      <c r="G26" s="282">
        <v>0.000545138888888889</v>
      </c>
      <c r="H26" s="283">
        <v>20</v>
      </c>
      <c r="I26" s="262"/>
      <c r="J26" s="262"/>
      <c r="K26" s="262"/>
      <c r="L26" s="262"/>
      <c r="M26" s="262"/>
    </row>
    <row r="27" spans="1:13" ht="12.75">
      <c r="A27" s="322">
        <v>21</v>
      </c>
      <c r="B27" s="274">
        <v>36</v>
      </c>
      <c r="C27" s="280">
        <v>35</v>
      </c>
      <c r="D27" s="284" t="s">
        <v>210</v>
      </c>
      <c r="E27" s="280">
        <v>1987</v>
      </c>
      <c r="F27" s="284" t="s">
        <v>253</v>
      </c>
      <c r="G27" s="282">
        <v>0.000548611111111111</v>
      </c>
      <c r="H27" s="283">
        <v>21</v>
      </c>
      <c r="I27" s="262"/>
      <c r="J27" s="262"/>
      <c r="K27" s="262"/>
      <c r="L27" s="262"/>
      <c r="M27" s="262"/>
    </row>
    <row r="28" spans="1:13" ht="12.75">
      <c r="A28" s="322">
        <v>22</v>
      </c>
      <c r="B28" s="274">
        <v>37</v>
      </c>
      <c r="C28" s="280">
        <v>35</v>
      </c>
      <c r="D28" s="284" t="s">
        <v>211</v>
      </c>
      <c r="E28" s="280">
        <v>1987</v>
      </c>
      <c r="F28" s="284" t="s">
        <v>253</v>
      </c>
      <c r="G28" s="282">
        <v>0.0005694444444444445</v>
      </c>
      <c r="H28" s="283">
        <v>22</v>
      </c>
      <c r="I28" s="262"/>
      <c r="J28" s="262"/>
      <c r="K28" s="262"/>
      <c r="L28" s="262"/>
      <c r="M28" s="262"/>
    </row>
    <row r="29" spans="1:13" ht="12.75">
      <c r="A29" s="322">
        <v>23</v>
      </c>
      <c r="B29" s="274">
        <v>15</v>
      </c>
      <c r="C29" s="280">
        <v>16</v>
      </c>
      <c r="D29" s="284" t="s">
        <v>196</v>
      </c>
      <c r="E29" s="280">
        <v>1987</v>
      </c>
      <c r="F29" s="284" t="s">
        <v>269</v>
      </c>
      <c r="G29" s="282">
        <v>0.0005740740740740741</v>
      </c>
      <c r="H29" s="283">
        <v>23</v>
      </c>
      <c r="I29" s="262"/>
      <c r="J29" s="262"/>
      <c r="K29" s="262"/>
      <c r="L29" s="262"/>
      <c r="M29" s="262"/>
    </row>
    <row r="30" spans="1:13" ht="12.75">
      <c r="A30" s="322">
        <v>24</v>
      </c>
      <c r="B30" s="274">
        <v>2</v>
      </c>
      <c r="C30" s="280">
        <v>5</v>
      </c>
      <c r="D30" s="284" t="s">
        <v>189</v>
      </c>
      <c r="E30" s="280">
        <v>1989</v>
      </c>
      <c r="F30" s="284" t="s">
        <v>270</v>
      </c>
      <c r="G30" s="282">
        <v>0.0005833333333333334</v>
      </c>
      <c r="H30" s="283">
        <v>24</v>
      </c>
      <c r="I30" s="262"/>
      <c r="J30" s="262"/>
      <c r="K30" s="262"/>
      <c r="L30" s="262"/>
      <c r="M30" s="262"/>
    </row>
    <row r="31" spans="1:13" ht="12.75">
      <c r="A31" s="322">
        <v>25</v>
      </c>
      <c r="B31" s="274">
        <v>30</v>
      </c>
      <c r="C31" s="280">
        <v>32</v>
      </c>
      <c r="D31" s="284" t="s">
        <v>204</v>
      </c>
      <c r="E31" s="280">
        <v>1990</v>
      </c>
      <c r="F31" s="284" t="s">
        <v>275</v>
      </c>
      <c r="G31" s="282">
        <v>0.0005868055555555556</v>
      </c>
      <c r="H31" s="283">
        <v>25</v>
      </c>
      <c r="I31" s="262"/>
      <c r="J31" s="262"/>
      <c r="K31" s="262"/>
      <c r="L31" s="262"/>
      <c r="M31" s="262"/>
    </row>
    <row r="32" spans="1:13" ht="12.75">
      <c r="A32" s="322">
        <v>26</v>
      </c>
      <c r="B32" s="274">
        <v>12</v>
      </c>
      <c r="C32" s="280">
        <v>14</v>
      </c>
      <c r="D32" s="284" t="s">
        <v>88</v>
      </c>
      <c r="E32" s="280">
        <v>1989</v>
      </c>
      <c r="F32" s="284" t="s">
        <v>259</v>
      </c>
      <c r="G32" s="282">
        <v>0.0005891203703703704</v>
      </c>
      <c r="H32" s="283">
        <v>26</v>
      </c>
      <c r="I32" s="262"/>
      <c r="J32" s="262"/>
      <c r="K32" s="262"/>
      <c r="L32" s="262"/>
      <c r="M32" s="262"/>
    </row>
    <row r="33" spans="1:13" ht="12.75">
      <c r="A33" s="322">
        <v>27</v>
      </c>
      <c r="B33" s="274">
        <v>18</v>
      </c>
      <c r="C33" s="280">
        <v>24</v>
      </c>
      <c r="D33" s="284" t="s">
        <v>197</v>
      </c>
      <c r="E33" s="280">
        <v>1988</v>
      </c>
      <c r="F33" s="284" t="s">
        <v>272</v>
      </c>
      <c r="G33" s="282">
        <v>0.0005925925925925926</v>
      </c>
      <c r="H33" s="283">
        <v>27</v>
      </c>
      <c r="I33" s="262"/>
      <c r="J33" s="262"/>
      <c r="K33" s="262"/>
      <c r="L33" s="262"/>
      <c r="M33" s="262"/>
    </row>
    <row r="34" spans="1:13" ht="12.75">
      <c r="A34" s="322">
        <v>28</v>
      </c>
      <c r="B34" s="274">
        <v>20</v>
      </c>
      <c r="C34" s="280">
        <v>25</v>
      </c>
      <c r="D34" s="284" t="s">
        <v>199</v>
      </c>
      <c r="E34" s="280">
        <v>1990</v>
      </c>
      <c r="F34" s="284" t="s">
        <v>271</v>
      </c>
      <c r="G34" s="282">
        <v>0.00059375</v>
      </c>
      <c r="H34" s="283">
        <v>28</v>
      </c>
      <c r="I34" s="262"/>
      <c r="J34" s="262"/>
      <c r="K34" s="262"/>
      <c r="L34" s="262"/>
      <c r="M34" s="262"/>
    </row>
    <row r="35" spans="1:13" ht="12.75">
      <c r="A35" s="322">
        <v>29</v>
      </c>
      <c r="B35" s="274">
        <v>33</v>
      </c>
      <c r="C35" s="280">
        <v>33</v>
      </c>
      <c r="D35" s="284" t="s">
        <v>207</v>
      </c>
      <c r="E35" s="280">
        <v>1990</v>
      </c>
      <c r="F35" s="284" t="s">
        <v>257</v>
      </c>
      <c r="G35" s="282">
        <v>0.0006041666666666667</v>
      </c>
      <c r="H35" s="283">
        <v>29</v>
      </c>
      <c r="I35" s="262"/>
      <c r="J35" s="262"/>
      <c r="K35" s="262"/>
      <c r="L35" s="262"/>
      <c r="M35" s="262"/>
    </row>
    <row r="36" spans="1:13" ht="12.75">
      <c r="A36" s="322">
        <v>30</v>
      </c>
      <c r="B36" s="274">
        <v>40</v>
      </c>
      <c r="C36" s="280">
        <v>38</v>
      </c>
      <c r="D36" s="284" t="s">
        <v>267</v>
      </c>
      <c r="E36" s="280">
        <v>1988</v>
      </c>
      <c r="F36" s="284" t="s">
        <v>268</v>
      </c>
      <c r="G36" s="282">
        <v>0.0006076388888888889</v>
      </c>
      <c r="H36" s="283">
        <v>30</v>
      </c>
      <c r="I36" s="262"/>
      <c r="J36" s="262"/>
      <c r="K36" s="262"/>
      <c r="L36" s="262"/>
      <c r="M36" s="262"/>
    </row>
    <row r="37" spans="1:13" ht="12.75">
      <c r="A37" s="322">
        <v>31</v>
      </c>
      <c r="B37" s="274">
        <v>29</v>
      </c>
      <c r="C37" s="280">
        <v>32</v>
      </c>
      <c r="D37" s="284" t="s">
        <v>94</v>
      </c>
      <c r="E37" s="280">
        <v>1988</v>
      </c>
      <c r="F37" s="284" t="s">
        <v>258</v>
      </c>
      <c r="G37" s="282">
        <v>0.0006122685185185185</v>
      </c>
      <c r="H37" s="283">
        <v>31</v>
      </c>
      <c r="I37" s="262"/>
      <c r="J37" s="262"/>
      <c r="K37" s="262"/>
      <c r="L37" s="262"/>
      <c r="M37" s="262"/>
    </row>
    <row r="38" spans="1:13" ht="12.75">
      <c r="A38" s="322">
        <v>32</v>
      </c>
      <c r="B38" s="274">
        <v>21</v>
      </c>
      <c r="C38" s="280">
        <v>26</v>
      </c>
      <c r="D38" s="284" t="s">
        <v>90</v>
      </c>
      <c r="E38" s="280">
        <v>1988</v>
      </c>
      <c r="F38" s="284" t="s">
        <v>265</v>
      </c>
      <c r="G38" s="282">
        <v>0.0006180555555555556</v>
      </c>
      <c r="H38" s="283">
        <v>32</v>
      </c>
      <c r="I38" s="262"/>
      <c r="J38" s="262"/>
      <c r="K38" s="262"/>
      <c r="L38" s="262"/>
      <c r="M38" s="262"/>
    </row>
    <row r="39" spans="1:13" ht="12.75">
      <c r="A39" s="322">
        <v>33</v>
      </c>
      <c r="B39" s="274">
        <v>38</v>
      </c>
      <c r="C39" s="280">
        <v>35</v>
      </c>
      <c r="D39" s="284" t="s">
        <v>212</v>
      </c>
      <c r="E39" s="280">
        <v>1989</v>
      </c>
      <c r="F39" s="284" t="s">
        <v>263</v>
      </c>
      <c r="G39" s="282">
        <v>0.0006261574074074074</v>
      </c>
      <c r="H39" s="283">
        <v>33</v>
      </c>
      <c r="I39" s="262"/>
      <c r="J39" s="262"/>
      <c r="K39" s="262"/>
      <c r="L39" s="262"/>
      <c r="M39" s="262"/>
    </row>
    <row r="40" spans="1:13" ht="12.75">
      <c r="A40" s="322">
        <v>34</v>
      </c>
      <c r="B40" s="274">
        <v>3</v>
      </c>
      <c r="C40" s="280">
        <v>8</v>
      </c>
      <c r="D40" s="284" t="s">
        <v>190</v>
      </c>
      <c r="E40" s="280">
        <v>1987</v>
      </c>
      <c r="F40" s="284" t="s">
        <v>251</v>
      </c>
      <c r="G40" s="282">
        <v>0.0006342592592592592</v>
      </c>
      <c r="H40" s="283">
        <v>34</v>
      </c>
      <c r="I40" s="262"/>
      <c r="J40" s="262"/>
      <c r="K40" s="262"/>
      <c r="L40" s="262"/>
      <c r="M40" s="262"/>
    </row>
    <row r="41" spans="1:13" ht="12.75">
      <c r="A41" s="322">
        <v>35</v>
      </c>
      <c r="B41" s="274">
        <v>27</v>
      </c>
      <c r="C41" s="280">
        <v>28</v>
      </c>
      <c r="D41" s="284" t="s">
        <v>202</v>
      </c>
      <c r="E41" s="280">
        <v>1989</v>
      </c>
      <c r="F41" s="284" t="s">
        <v>262</v>
      </c>
      <c r="G41" s="282">
        <v>0.0006736111111111113</v>
      </c>
      <c r="H41" s="283">
        <v>35</v>
      </c>
      <c r="I41" s="262"/>
      <c r="J41" s="262"/>
      <c r="K41" s="262"/>
      <c r="L41" s="262"/>
      <c r="M41" s="262"/>
    </row>
    <row r="42" spans="1:13" ht="12.75">
      <c r="A42" s="322">
        <v>36</v>
      </c>
      <c r="B42" s="274">
        <v>22</v>
      </c>
      <c r="C42" s="280">
        <v>26</v>
      </c>
      <c r="D42" s="284" t="s">
        <v>91</v>
      </c>
      <c r="E42" s="280">
        <v>1989</v>
      </c>
      <c r="F42" s="284" t="s">
        <v>265</v>
      </c>
      <c r="G42" s="282">
        <v>0.0006747685185185184</v>
      </c>
      <c r="H42" s="283">
        <v>36</v>
      </c>
      <c r="I42" s="262"/>
      <c r="J42" s="262"/>
      <c r="K42" s="262"/>
      <c r="L42" s="262"/>
      <c r="M42" s="262"/>
    </row>
    <row r="43" spans="1:13" ht="12.75">
      <c r="A43" s="322">
        <v>37</v>
      </c>
      <c r="B43" s="274">
        <v>24</v>
      </c>
      <c r="C43" s="280">
        <v>26</v>
      </c>
      <c r="D43" s="284" t="s">
        <v>92</v>
      </c>
      <c r="E43" s="280">
        <v>1989</v>
      </c>
      <c r="F43" s="284" t="s">
        <v>265</v>
      </c>
      <c r="G43" s="282">
        <v>0.0007268518518518518</v>
      </c>
      <c r="H43" s="283">
        <v>37</v>
      </c>
      <c r="I43" s="262"/>
      <c r="J43" s="262"/>
      <c r="K43" s="262"/>
      <c r="L43" s="262"/>
      <c r="M43" s="262"/>
    </row>
    <row r="44" spans="1:13" ht="13.5" thickBot="1">
      <c r="A44" s="323">
        <v>38</v>
      </c>
      <c r="B44" s="287">
        <v>28</v>
      </c>
      <c r="C44" s="288">
        <v>32</v>
      </c>
      <c r="D44" s="289" t="s">
        <v>203</v>
      </c>
      <c r="E44" s="288">
        <v>1990</v>
      </c>
      <c r="F44" s="289" t="s">
        <v>275</v>
      </c>
      <c r="G44" s="290">
        <v>0.0007858796296296295</v>
      </c>
      <c r="H44" s="291">
        <v>38</v>
      </c>
      <c r="I44" s="262"/>
      <c r="J44" s="262"/>
      <c r="K44" s="262"/>
      <c r="L44" s="262"/>
      <c r="M44" s="262"/>
    </row>
  </sheetData>
  <mergeCells count="1">
    <mergeCell ref="G5:H5"/>
  </mergeCells>
  <printOptions/>
  <pageMargins left="0.59" right="0.58" top="0.64" bottom="0.984251968503937" header="0.5118110236220472" footer="0.5118110236220472"/>
  <pageSetup horizontalDpi="600" verticalDpi="600" orientation="landscape" paperSize="9" r:id="rId1"/>
  <headerFooter alignWithMargins="0">
    <oddFooter>&amp;C&amp;P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M44"/>
  <sheetViews>
    <sheetView workbookViewId="0" topLeftCell="A1">
      <selection activeCell="J2" sqref="J2"/>
    </sheetView>
  </sheetViews>
  <sheetFormatPr defaultColWidth="9.00390625" defaultRowHeight="12.75"/>
  <cols>
    <col min="1" max="1" width="6.125" style="137" customWidth="1"/>
    <col min="2" max="2" width="5.25390625" style="137" customWidth="1"/>
    <col min="3" max="3" width="5.75390625" style="138" customWidth="1"/>
    <col min="4" max="4" width="17.00390625" style="137" customWidth="1"/>
    <col min="5" max="5" width="7.25390625" style="137" customWidth="1"/>
    <col min="6" max="6" width="15.375" style="137" customWidth="1"/>
    <col min="7" max="7" width="8.75390625" style="138" customWidth="1"/>
    <col min="8" max="8" width="13.375" style="138" customWidth="1"/>
    <col min="9" max="9" width="11.00390625" style="138" customWidth="1"/>
    <col min="10" max="10" width="8.75390625" style="137" customWidth="1"/>
    <col min="11" max="11" width="13.125" style="137" customWidth="1"/>
    <col min="12" max="12" width="11.00390625" style="137" customWidth="1"/>
    <col min="13" max="13" width="8.375" style="138" customWidth="1"/>
    <col min="14" max="16384" width="9.125" style="137" customWidth="1"/>
  </cols>
  <sheetData>
    <row r="1" spans="1:11" ht="12.75">
      <c r="A1" s="136" t="s">
        <v>242</v>
      </c>
      <c r="B1" s="136"/>
      <c r="C1" s="136"/>
      <c r="K1" s="137" t="s">
        <v>243</v>
      </c>
    </row>
    <row r="2" spans="1:11" ht="12.75">
      <c r="A2" s="136" t="s">
        <v>244</v>
      </c>
      <c r="B2" s="136"/>
      <c r="C2" s="137"/>
      <c r="K2" s="139">
        <v>37415</v>
      </c>
    </row>
    <row r="4" ht="13.5" thickBot="1">
      <c r="A4" s="137" t="s">
        <v>276</v>
      </c>
    </row>
    <row r="5" spans="1:13" ht="12.75">
      <c r="A5" s="140" t="s">
        <v>37</v>
      </c>
      <c r="B5" s="141" t="s">
        <v>245</v>
      </c>
      <c r="C5" s="141" t="s">
        <v>15</v>
      </c>
      <c r="D5" s="141" t="s">
        <v>54</v>
      </c>
      <c r="E5" s="142" t="s">
        <v>246</v>
      </c>
      <c r="F5" s="143" t="s">
        <v>247</v>
      </c>
      <c r="G5" s="144" t="s">
        <v>68</v>
      </c>
      <c r="H5" s="144" t="s">
        <v>248</v>
      </c>
      <c r="I5" s="144" t="s">
        <v>63</v>
      </c>
      <c r="J5" s="145" t="s">
        <v>68</v>
      </c>
      <c r="K5" s="145" t="s">
        <v>248</v>
      </c>
      <c r="L5" s="145" t="s">
        <v>63</v>
      </c>
      <c r="M5" s="146" t="s">
        <v>64</v>
      </c>
    </row>
    <row r="6" spans="1:13" ht="13.5" thickBot="1">
      <c r="A6" s="147"/>
      <c r="B6" s="148"/>
      <c r="C6" s="148"/>
      <c r="D6" s="148"/>
      <c r="E6" s="149"/>
      <c r="F6" s="149"/>
      <c r="G6" s="150" t="s">
        <v>65</v>
      </c>
      <c r="H6" s="150" t="s">
        <v>66</v>
      </c>
      <c r="I6" s="150" t="s">
        <v>67</v>
      </c>
      <c r="J6" s="150" t="s">
        <v>42</v>
      </c>
      <c r="K6" s="150" t="s">
        <v>42</v>
      </c>
      <c r="L6" s="150" t="s">
        <v>42</v>
      </c>
      <c r="M6" s="151" t="s">
        <v>42</v>
      </c>
    </row>
    <row r="7" spans="1:13" ht="12.75">
      <c r="A7" s="152">
        <v>1</v>
      </c>
      <c r="B7" s="153">
        <v>39</v>
      </c>
      <c r="C7" s="154">
        <v>36</v>
      </c>
      <c r="D7" s="155" t="s">
        <v>95</v>
      </c>
      <c r="E7" s="154">
        <v>1987</v>
      </c>
      <c r="F7" s="155" t="s">
        <v>249</v>
      </c>
      <c r="G7" s="156">
        <v>7.8</v>
      </c>
      <c r="H7" s="157">
        <v>60.06</v>
      </c>
      <c r="I7" s="159">
        <v>547</v>
      </c>
      <c r="J7" s="159">
        <f aca="true" t="shared" si="0" ref="J7:J44">IF(G7&lt;10.5,TRUNC(58.015*(11.26-G7)^1.81),IF(G7=10.6,32,IF(G7&lt;11,ROUND(-74.1517*G7^3+2402.11*G7^2-25969.2*G7+93721.3,0),IF(G7&lt;13,ROUND(-1.7246*G7^3+65.6935*G7^2-838.77*G7+3591.84,0),IF(G7&lt;13.01,1,0)))))</f>
        <v>548</v>
      </c>
      <c r="K7" s="159">
        <f aca="true" t="shared" si="1" ref="K7:K44">IF(H7&lt;5.34,0,IF(H7&lt;17.65,ROUND(0.0082*H7^3-0.1487*H7^2+3.8368*H7-16.487,0),TRUNC(5.33*(H7-10)^1.1)))</f>
        <v>394</v>
      </c>
      <c r="L7" s="159">
        <f aca="true" t="shared" si="2" ref="L7:L44">IF(I7&lt;170,0,IF(I7&lt;275.01,ROUND(15.4333/10^6*I7^3-76.1591/10^4*I7^2+142.067/10^2*I7-96.0692,0),TRUNC(0.14354*(I7-220)^1.4)))</f>
        <v>475</v>
      </c>
      <c r="M7" s="160">
        <f aca="true" t="shared" si="3" ref="M7:M44">+J7+K7+L7</f>
        <v>1417</v>
      </c>
    </row>
    <row r="8" spans="1:13" ht="12.75">
      <c r="A8" s="161">
        <v>2</v>
      </c>
      <c r="B8" s="162">
        <v>25</v>
      </c>
      <c r="C8" s="163">
        <v>28</v>
      </c>
      <c r="D8" s="164" t="s">
        <v>93</v>
      </c>
      <c r="E8" s="163">
        <v>1987</v>
      </c>
      <c r="F8" s="164" t="s">
        <v>250</v>
      </c>
      <c r="G8" s="165">
        <v>8.2</v>
      </c>
      <c r="H8" s="166">
        <v>66.8</v>
      </c>
      <c r="I8" s="167">
        <v>500</v>
      </c>
      <c r="J8" s="167">
        <f t="shared" si="0"/>
        <v>439</v>
      </c>
      <c r="K8" s="167">
        <f t="shared" si="1"/>
        <v>453</v>
      </c>
      <c r="L8" s="167">
        <f t="shared" si="2"/>
        <v>382</v>
      </c>
      <c r="M8" s="168">
        <f t="shared" si="3"/>
        <v>1274</v>
      </c>
    </row>
    <row r="9" spans="1:13" ht="12.75">
      <c r="A9" s="161">
        <v>3</v>
      </c>
      <c r="B9" s="162">
        <v>3</v>
      </c>
      <c r="C9" s="163">
        <v>8</v>
      </c>
      <c r="D9" s="164" t="s">
        <v>190</v>
      </c>
      <c r="E9" s="163">
        <v>1987</v>
      </c>
      <c r="F9" s="164" t="s">
        <v>251</v>
      </c>
      <c r="G9" s="165">
        <v>8.1</v>
      </c>
      <c r="H9" s="166">
        <v>61.24</v>
      </c>
      <c r="I9" s="167">
        <v>495</v>
      </c>
      <c r="J9" s="167">
        <f t="shared" si="0"/>
        <v>465</v>
      </c>
      <c r="K9" s="167">
        <f t="shared" si="1"/>
        <v>404</v>
      </c>
      <c r="L9" s="167">
        <f t="shared" si="2"/>
        <v>373</v>
      </c>
      <c r="M9" s="168">
        <f t="shared" si="3"/>
        <v>1242</v>
      </c>
    </row>
    <row r="10" spans="1:13" ht="12.75">
      <c r="A10" s="161">
        <v>4</v>
      </c>
      <c r="B10" s="162">
        <v>4</v>
      </c>
      <c r="C10" s="163">
        <v>9</v>
      </c>
      <c r="D10" s="164" t="s">
        <v>86</v>
      </c>
      <c r="E10" s="163">
        <v>1987</v>
      </c>
      <c r="F10" s="164" t="s">
        <v>252</v>
      </c>
      <c r="G10" s="165">
        <v>8.7</v>
      </c>
      <c r="H10" s="166">
        <v>57.59</v>
      </c>
      <c r="I10" s="167">
        <v>482</v>
      </c>
      <c r="J10" s="167">
        <f t="shared" si="0"/>
        <v>318</v>
      </c>
      <c r="K10" s="167">
        <f t="shared" si="1"/>
        <v>373</v>
      </c>
      <c r="L10" s="167">
        <f t="shared" si="2"/>
        <v>348</v>
      </c>
      <c r="M10" s="168">
        <f t="shared" si="3"/>
        <v>1039</v>
      </c>
    </row>
    <row r="11" spans="1:13" ht="12.75">
      <c r="A11" s="161">
        <v>5</v>
      </c>
      <c r="B11" s="162">
        <v>36</v>
      </c>
      <c r="C11" s="163">
        <v>35</v>
      </c>
      <c r="D11" s="164" t="s">
        <v>210</v>
      </c>
      <c r="E11" s="163">
        <v>1987</v>
      </c>
      <c r="F11" s="164" t="s">
        <v>253</v>
      </c>
      <c r="G11" s="165">
        <v>8.9</v>
      </c>
      <c r="H11" s="166">
        <v>62.75</v>
      </c>
      <c r="I11" s="167">
        <v>448</v>
      </c>
      <c r="J11" s="167">
        <f t="shared" si="0"/>
        <v>274</v>
      </c>
      <c r="K11" s="167">
        <f t="shared" si="1"/>
        <v>417</v>
      </c>
      <c r="L11" s="167">
        <f t="shared" si="2"/>
        <v>287</v>
      </c>
      <c r="M11" s="168">
        <f t="shared" si="3"/>
        <v>978</v>
      </c>
    </row>
    <row r="12" spans="1:13" ht="12.75">
      <c r="A12" s="161">
        <v>6</v>
      </c>
      <c r="B12" s="162">
        <v>17</v>
      </c>
      <c r="C12" s="163">
        <v>23</v>
      </c>
      <c r="D12" s="164" t="s">
        <v>89</v>
      </c>
      <c r="E12" s="163">
        <v>1987</v>
      </c>
      <c r="F12" s="164" t="s">
        <v>254</v>
      </c>
      <c r="G12" s="165">
        <v>8.5</v>
      </c>
      <c r="H12" s="166">
        <v>50.77</v>
      </c>
      <c r="I12" s="167">
        <v>448</v>
      </c>
      <c r="J12" s="167">
        <f t="shared" si="0"/>
        <v>364</v>
      </c>
      <c r="K12" s="167">
        <f t="shared" si="1"/>
        <v>314</v>
      </c>
      <c r="L12" s="167">
        <f t="shared" si="2"/>
        <v>287</v>
      </c>
      <c r="M12" s="168">
        <f t="shared" si="3"/>
        <v>965</v>
      </c>
    </row>
    <row r="13" spans="1:13" ht="12.75">
      <c r="A13" s="161">
        <v>7</v>
      </c>
      <c r="B13" s="162">
        <v>1</v>
      </c>
      <c r="C13" s="163">
        <v>2</v>
      </c>
      <c r="D13" s="164" t="s">
        <v>85</v>
      </c>
      <c r="E13" s="163">
        <v>1987</v>
      </c>
      <c r="F13" s="164" t="s">
        <v>255</v>
      </c>
      <c r="G13" s="165">
        <v>8.6</v>
      </c>
      <c r="H13" s="166">
        <v>51.1</v>
      </c>
      <c r="I13" s="167">
        <v>458</v>
      </c>
      <c r="J13" s="167">
        <f t="shared" si="0"/>
        <v>340</v>
      </c>
      <c r="K13" s="167">
        <f t="shared" si="1"/>
        <v>317</v>
      </c>
      <c r="L13" s="167">
        <f t="shared" si="2"/>
        <v>304</v>
      </c>
      <c r="M13" s="168">
        <f t="shared" si="3"/>
        <v>961</v>
      </c>
    </row>
    <row r="14" spans="1:13" ht="12.75">
      <c r="A14" s="161">
        <v>8</v>
      </c>
      <c r="B14" s="162">
        <v>23</v>
      </c>
      <c r="C14" s="163">
        <v>26</v>
      </c>
      <c r="D14" s="164" t="s">
        <v>200</v>
      </c>
      <c r="E14" s="163">
        <v>1988</v>
      </c>
      <c r="F14" s="164" t="s">
        <v>256</v>
      </c>
      <c r="G14" s="165">
        <v>8.9</v>
      </c>
      <c r="H14" s="166">
        <v>63.03</v>
      </c>
      <c r="I14" s="167">
        <v>420</v>
      </c>
      <c r="J14" s="167">
        <f t="shared" si="0"/>
        <v>274</v>
      </c>
      <c r="K14" s="167">
        <f t="shared" si="1"/>
        <v>420</v>
      </c>
      <c r="L14" s="167">
        <f t="shared" si="2"/>
        <v>239</v>
      </c>
      <c r="M14" s="168">
        <f t="shared" si="3"/>
        <v>933</v>
      </c>
    </row>
    <row r="15" spans="1:13" ht="12.75">
      <c r="A15" s="161">
        <v>9</v>
      </c>
      <c r="B15" s="162">
        <v>31</v>
      </c>
      <c r="C15" s="163">
        <v>33</v>
      </c>
      <c r="D15" s="164" t="s">
        <v>205</v>
      </c>
      <c r="E15" s="163">
        <v>1988</v>
      </c>
      <c r="F15" s="164" t="s">
        <v>257</v>
      </c>
      <c r="G15" s="165">
        <v>9</v>
      </c>
      <c r="H15" s="166">
        <v>54.27</v>
      </c>
      <c r="I15" s="167">
        <v>430</v>
      </c>
      <c r="J15" s="167">
        <f t="shared" si="0"/>
        <v>253</v>
      </c>
      <c r="K15" s="167">
        <f t="shared" si="1"/>
        <v>344</v>
      </c>
      <c r="L15" s="167">
        <f t="shared" si="2"/>
        <v>255</v>
      </c>
      <c r="M15" s="168">
        <f t="shared" si="3"/>
        <v>852</v>
      </c>
    </row>
    <row r="16" spans="1:13" ht="12.75">
      <c r="A16" s="161">
        <v>10</v>
      </c>
      <c r="B16" s="162">
        <v>29</v>
      </c>
      <c r="C16" s="163">
        <v>32</v>
      </c>
      <c r="D16" s="164" t="s">
        <v>94</v>
      </c>
      <c r="E16" s="163">
        <v>1988</v>
      </c>
      <c r="F16" s="164" t="s">
        <v>258</v>
      </c>
      <c r="G16" s="165">
        <v>8.9</v>
      </c>
      <c r="H16" s="166">
        <v>35.87</v>
      </c>
      <c r="I16" s="167">
        <v>464</v>
      </c>
      <c r="J16" s="167">
        <f t="shared" si="0"/>
        <v>274</v>
      </c>
      <c r="K16" s="167">
        <f t="shared" si="1"/>
        <v>190</v>
      </c>
      <c r="L16" s="167">
        <f t="shared" si="2"/>
        <v>315</v>
      </c>
      <c r="M16" s="168">
        <f t="shared" si="3"/>
        <v>779</v>
      </c>
    </row>
    <row r="17" spans="1:13" ht="12.75">
      <c r="A17" s="161">
        <v>11</v>
      </c>
      <c r="B17" s="162">
        <v>13</v>
      </c>
      <c r="C17" s="163">
        <v>14</v>
      </c>
      <c r="D17" s="164" t="s">
        <v>24</v>
      </c>
      <c r="E17" s="163">
        <v>1988</v>
      </c>
      <c r="F17" s="164" t="s">
        <v>259</v>
      </c>
      <c r="G17" s="165">
        <v>8.9</v>
      </c>
      <c r="H17" s="166">
        <v>40.71</v>
      </c>
      <c r="I17" s="167">
        <v>436</v>
      </c>
      <c r="J17" s="167">
        <f t="shared" si="0"/>
        <v>274</v>
      </c>
      <c r="K17" s="167">
        <f t="shared" si="1"/>
        <v>230</v>
      </c>
      <c r="L17" s="167">
        <f t="shared" si="2"/>
        <v>266</v>
      </c>
      <c r="M17" s="168">
        <f t="shared" si="3"/>
        <v>770</v>
      </c>
    </row>
    <row r="18" spans="1:13" ht="12.75">
      <c r="A18" s="161">
        <v>12</v>
      </c>
      <c r="B18" s="162">
        <v>11</v>
      </c>
      <c r="C18" s="163">
        <v>12</v>
      </c>
      <c r="D18" s="164" t="s">
        <v>87</v>
      </c>
      <c r="E18" s="163">
        <v>1989</v>
      </c>
      <c r="F18" s="164" t="s">
        <v>260</v>
      </c>
      <c r="G18" s="165">
        <v>9</v>
      </c>
      <c r="H18" s="166">
        <v>48.65</v>
      </c>
      <c r="I18" s="167">
        <v>394</v>
      </c>
      <c r="J18" s="167">
        <f t="shared" si="0"/>
        <v>253</v>
      </c>
      <c r="K18" s="167">
        <f t="shared" si="1"/>
        <v>296</v>
      </c>
      <c r="L18" s="167">
        <f t="shared" si="2"/>
        <v>196</v>
      </c>
      <c r="M18" s="168">
        <f t="shared" si="3"/>
        <v>745</v>
      </c>
    </row>
    <row r="19" spans="1:13" ht="12.75">
      <c r="A19" s="161">
        <v>13</v>
      </c>
      <c r="B19" s="162">
        <v>10</v>
      </c>
      <c r="C19" s="163">
        <v>11</v>
      </c>
      <c r="D19" s="164" t="s">
        <v>195</v>
      </c>
      <c r="E19" s="163">
        <v>1988</v>
      </c>
      <c r="F19" s="164" t="s">
        <v>261</v>
      </c>
      <c r="G19" s="165">
        <v>9.4</v>
      </c>
      <c r="H19" s="166">
        <v>51.2</v>
      </c>
      <c r="I19" s="167">
        <v>419</v>
      </c>
      <c r="J19" s="167">
        <f t="shared" si="0"/>
        <v>178</v>
      </c>
      <c r="K19" s="167">
        <f t="shared" si="1"/>
        <v>318</v>
      </c>
      <c r="L19" s="167">
        <f t="shared" si="2"/>
        <v>237</v>
      </c>
      <c r="M19" s="168">
        <f t="shared" si="3"/>
        <v>733</v>
      </c>
    </row>
    <row r="20" spans="1:13" ht="12.75">
      <c r="A20" s="161">
        <v>14</v>
      </c>
      <c r="B20" s="162">
        <v>26</v>
      </c>
      <c r="C20" s="163">
        <v>28</v>
      </c>
      <c r="D20" s="164" t="s">
        <v>201</v>
      </c>
      <c r="E20" s="163">
        <v>1988</v>
      </c>
      <c r="F20" s="164" t="s">
        <v>262</v>
      </c>
      <c r="G20" s="165">
        <v>9.1</v>
      </c>
      <c r="H20" s="166">
        <v>43.54</v>
      </c>
      <c r="I20" s="167">
        <v>420</v>
      </c>
      <c r="J20" s="167">
        <f t="shared" si="0"/>
        <v>233</v>
      </c>
      <c r="K20" s="167">
        <f t="shared" si="1"/>
        <v>254</v>
      </c>
      <c r="L20" s="167">
        <f t="shared" si="2"/>
        <v>239</v>
      </c>
      <c r="M20" s="168">
        <f t="shared" si="3"/>
        <v>726</v>
      </c>
    </row>
    <row r="21" spans="1:13" ht="12.75">
      <c r="A21" s="161">
        <v>15</v>
      </c>
      <c r="B21" s="162">
        <v>32</v>
      </c>
      <c r="C21" s="163">
        <v>33</v>
      </c>
      <c r="D21" s="164" t="s">
        <v>206</v>
      </c>
      <c r="E21" s="163">
        <v>1988</v>
      </c>
      <c r="F21" s="164" t="s">
        <v>257</v>
      </c>
      <c r="G21" s="165">
        <v>8.9</v>
      </c>
      <c r="H21" s="166">
        <v>41.48</v>
      </c>
      <c r="I21" s="167">
        <v>404</v>
      </c>
      <c r="J21" s="167">
        <f t="shared" si="0"/>
        <v>274</v>
      </c>
      <c r="K21" s="167">
        <f t="shared" si="1"/>
        <v>236</v>
      </c>
      <c r="L21" s="167">
        <f t="shared" si="2"/>
        <v>212</v>
      </c>
      <c r="M21" s="168">
        <f t="shared" si="3"/>
        <v>722</v>
      </c>
    </row>
    <row r="22" spans="1:13" ht="12.75">
      <c r="A22" s="161">
        <v>16</v>
      </c>
      <c r="B22" s="162">
        <v>37</v>
      </c>
      <c r="C22" s="163">
        <v>35</v>
      </c>
      <c r="D22" s="164" t="s">
        <v>211</v>
      </c>
      <c r="E22" s="163">
        <v>1987</v>
      </c>
      <c r="F22" s="164" t="s">
        <v>253</v>
      </c>
      <c r="G22" s="165">
        <v>8.9</v>
      </c>
      <c r="H22" s="166">
        <v>40.74</v>
      </c>
      <c r="I22" s="167">
        <v>396</v>
      </c>
      <c r="J22" s="167">
        <f t="shared" si="0"/>
        <v>274</v>
      </c>
      <c r="K22" s="167">
        <f t="shared" si="1"/>
        <v>230</v>
      </c>
      <c r="L22" s="167">
        <f t="shared" si="2"/>
        <v>199</v>
      </c>
      <c r="M22" s="168">
        <f t="shared" si="3"/>
        <v>703</v>
      </c>
    </row>
    <row r="23" spans="1:13" ht="12.75">
      <c r="A23" s="161">
        <v>17</v>
      </c>
      <c r="B23" s="162">
        <v>34</v>
      </c>
      <c r="C23" s="163">
        <v>33</v>
      </c>
      <c r="D23" s="164" t="s">
        <v>208</v>
      </c>
      <c r="E23" s="163">
        <v>1989</v>
      </c>
      <c r="F23" s="164" t="s">
        <v>257</v>
      </c>
      <c r="G23" s="165">
        <v>9.1</v>
      </c>
      <c r="H23" s="166">
        <v>42.07</v>
      </c>
      <c r="I23" s="167">
        <v>400</v>
      </c>
      <c r="J23" s="167">
        <f t="shared" si="0"/>
        <v>233</v>
      </c>
      <c r="K23" s="167">
        <f t="shared" si="1"/>
        <v>241</v>
      </c>
      <c r="L23" s="167">
        <f t="shared" si="2"/>
        <v>206</v>
      </c>
      <c r="M23" s="168">
        <f t="shared" si="3"/>
        <v>680</v>
      </c>
    </row>
    <row r="24" spans="1:13" ht="12.75">
      <c r="A24" s="161">
        <v>18</v>
      </c>
      <c r="B24" s="162">
        <v>38</v>
      </c>
      <c r="C24" s="163">
        <v>35</v>
      </c>
      <c r="D24" s="164" t="s">
        <v>212</v>
      </c>
      <c r="E24" s="163">
        <v>1989</v>
      </c>
      <c r="F24" s="164" t="s">
        <v>263</v>
      </c>
      <c r="G24" s="165">
        <v>9.3</v>
      </c>
      <c r="H24" s="166">
        <v>43</v>
      </c>
      <c r="I24" s="167">
        <v>400</v>
      </c>
      <c r="J24" s="167">
        <f t="shared" si="0"/>
        <v>196</v>
      </c>
      <c r="K24" s="167">
        <f t="shared" si="1"/>
        <v>249</v>
      </c>
      <c r="L24" s="167">
        <f t="shared" si="2"/>
        <v>206</v>
      </c>
      <c r="M24" s="168">
        <f t="shared" si="3"/>
        <v>651</v>
      </c>
    </row>
    <row r="25" spans="1:13" ht="12.75">
      <c r="A25" s="161">
        <v>19</v>
      </c>
      <c r="B25" s="162">
        <v>27</v>
      </c>
      <c r="C25" s="163">
        <v>28</v>
      </c>
      <c r="D25" s="164" t="s">
        <v>202</v>
      </c>
      <c r="E25" s="163">
        <v>1989</v>
      </c>
      <c r="F25" s="164" t="s">
        <v>262</v>
      </c>
      <c r="G25" s="165">
        <v>9.6</v>
      </c>
      <c r="H25" s="166">
        <v>43.6</v>
      </c>
      <c r="I25" s="167">
        <v>418</v>
      </c>
      <c r="J25" s="167">
        <f t="shared" si="0"/>
        <v>145</v>
      </c>
      <c r="K25" s="167">
        <f t="shared" si="1"/>
        <v>254</v>
      </c>
      <c r="L25" s="167">
        <f t="shared" si="2"/>
        <v>235</v>
      </c>
      <c r="M25" s="168">
        <f t="shared" si="3"/>
        <v>634</v>
      </c>
    </row>
    <row r="26" spans="1:13" ht="12.75">
      <c r="A26" s="161">
        <v>20</v>
      </c>
      <c r="B26" s="162">
        <v>6</v>
      </c>
      <c r="C26" s="163">
        <v>9</v>
      </c>
      <c r="D26" s="164" t="s">
        <v>192</v>
      </c>
      <c r="E26" s="163">
        <v>1988</v>
      </c>
      <c r="F26" s="164" t="s">
        <v>252</v>
      </c>
      <c r="G26" s="165">
        <v>9.3</v>
      </c>
      <c r="H26" s="166">
        <v>40.43</v>
      </c>
      <c r="I26" s="167">
        <v>396</v>
      </c>
      <c r="J26" s="167">
        <f t="shared" si="0"/>
        <v>196</v>
      </c>
      <c r="K26" s="167">
        <f t="shared" si="1"/>
        <v>228</v>
      </c>
      <c r="L26" s="167">
        <f t="shared" si="2"/>
        <v>199</v>
      </c>
      <c r="M26" s="168">
        <f t="shared" si="3"/>
        <v>623</v>
      </c>
    </row>
    <row r="27" spans="1:13" ht="12.75">
      <c r="A27" s="161">
        <v>21</v>
      </c>
      <c r="B27" s="162">
        <v>5</v>
      </c>
      <c r="C27" s="163">
        <v>9</v>
      </c>
      <c r="D27" s="164" t="s">
        <v>191</v>
      </c>
      <c r="E27" s="163">
        <v>1988</v>
      </c>
      <c r="F27" s="164" t="s">
        <v>264</v>
      </c>
      <c r="G27" s="165">
        <v>9.5</v>
      </c>
      <c r="H27" s="166">
        <v>47.53</v>
      </c>
      <c r="I27" s="167">
        <v>373</v>
      </c>
      <c r="J27" s="167">
        <f t="shared" si="0"/>
        <v>161</v>
      </c>
      <c r="K27" s="167">
        <f t="shared" si="1"/>
        <v>287</v>
      </c>
      <c r="L27" s="167">
        <f t="shared" si="2"/>
        <v>164</v>
      </c>
      <c r="M27" s="168">
        <f t="shared" si="3"/>
        <v>612</v>
      </c>
    </row>
    <row r="28" spans="1:13" ht="12.75">
      <c r="A28" s="161">
        <v>22</v>
      </c>
      <c r="B28" s="162">
        <v>22</v>
      </c>
      <c r="C28" s="163">
        <v>26</v>
      </c>
      <c r="D28" s="164" t="s">
        <v>91</v>
      </c>
      <c r="E28" s="163">
        <v>1989</v>
      </c>
      <c r="F28" s="164" t="s">
        <v>265</v>
      </c>
      <c r="G28" s="165">
        <v>9.4</v>
      </c>
      <c r="H28" s="166">
        <v>38.45</v>
      </c>
      <c r="I28" s="167">
        <v>394</v>
      </c>
      <c r="J28" s="167">
        <f t="shared" si="0"/>
        <v>178</v>
      </c>
      <c r="K28" s="167">
        <f t="shared" si="1"/>
        <v>211</v>
      </c>
      <c r="L28" s="167">
        <f t="shared" si="2"/>
        <v>196</v>
      </c>
      <c r="M28" s="168">
        <f t="shared" si="3"/>
        <v>585</v>
      </c>
    </row>
    <row r="29" spans="1:13" ht="12.75">
      <c r="A29" s="161">
        <v>23</v>
      </c>
      <c r="B29" s="162">
        <v>19</v>
      </c>
      <c r="C29" s="163">
        <v>25</v>
      </c>
      <c r="D29" s="164" t="s">
        <v>198</v>
      </c>
      <c r="E29" s="163">
        <v>1990</v>
      </c>
      <c r="F29" s="164" t="s">
        <v>266</v>
      </c>
      <c r="G29" s="165">
        <v>9.4</v>
      </c>
      <c r="H29" s="166">
        <v>34.74</v>
      </c>
      <c r="I29" s="167">
        <v>410</v>
      </c>
      <c r="J29" s="167">
        <f t="shared" si="0"/>
        <v>178</v>
      </c>
      <c r="K29" s="167">
        <f t="shared" si="1"/>
        <v>181</v>
      </c>
      <c r="L29" s="167">
        <f t="shared" si="2"/>
        <v>222</v>
      </c>
      <c r="M29" s="168">
        <f t="shared" si="3"/>
        <v>581</v>
      </c>
    </row>
    <row r="30" spans="1:13" ht="12.75">
      <c r="A30" s="161">
        <v>24</v>
      </c>
      <c r="B30" s="162">
        <v>35</v>
      </c>
      <c r="C30" s="163">
        <v>33</v>
      </c>
      <c r="D30" s="164" t="s">
        <v>209</v>
      </c>
      <c r="E30" s="163">
        <v>1990</v>
      </c>
      <c r="F30" s="164" t="s">
        <v>257</v>
      </c>
      <c r="G30" s="165">
        <v>9</v>
      </c>
      <c r="H30" s="166">
        <v>32.66</v>
      </c>
      <c r="I30" s="167">
        <v>370</v>
      </c>
      <c r="J30" s="167">
        <f t="shared" si="0"/>
        <v>253</v>
      </c>
      <c r="K30" s="167">
        <f t="shared" si="1"/>
        <v>165</v>
      </c>
      <c r="L30" s="167">
        <f t="shared" si="2"/>
        <v>159</v>
      </c>
      <c r="M30" s="168">
        <f t="shared" si="3"/>
        <v>577</v>
      </c>
    </row>
    <row r="31" spans="1:13" ht="12.75">
      <c r="A31" s="161">
        <v>25</v>
      </c>
      <c r="B31" s="162">
        <v>40</v>
      </c>
      <c r="C31" s="163">
        <v>38</v>
      </c>
      <c r="D31" s="164" t="s">
        <v>267</v>
      </c>
      <c r="E31" s="163">
        <v>1988</v>
      </c>
      <c r="F31" s="164" t="s">
        <v>268</v>
      </c>
      <c r="G31" s="165">
        <v>9.4</v>
      </c>
      <c r="H31" s="166">
        <v>44.78</v>
      </c>
      <c r="I31" s="167">
        <v>335</v>
      </c>
      <c r="J31" s="167">
        <f t="shared" si="0"/>
        <v>178</v>
      </c>
      <c r="K31" s="167">
        <f t="shared" si="1"/>
        <v>264</v>
      </c>
      <c r="L31" s="167">
        <f t="shared" si="2"/>
        <v>110</v>
      </c>
      <c r="M31" s="168">
        <f t="shared" si="3"/>
        <v>552</v>
      </c>
    </row>
    <row r="32" spans="1:13" ht="12.75">
      <c r="A32" s="161">
        <v>26</v>
      </c>
      <c r="B32" s="162">
        <v>33</v>
      </c>
      <c r="C32" s="163">
        <v>33</v>
      </c>
      <c r="D32" s="164" t="s">
        <v>207</v>
      </c>
      <c r="E32" s="163">
        <v>1990</v>
      </c>
      <c r="F32" s="164" t="s">
        <v>257</v>
      </c>
      <c r="G32" s="165">
        <v>9.6</v>
      </c>
      <c r="H32" s="166">
        <v>32.46</v>
      </c>
      <c r="I32" s="167">
        <v>414</v>
      </c>
      <c r="J32" s="167">
        <f t="shared" si="0"/>
        <v>145</v>
      </c>
      <c r="K32" s="167">
        <f t="shared" si="1"/>
        <v>163</v>
      </c>
      <c r="L32" s="167">
        <f t="shared" si="2"/>
        <v>229</v>
      </c>
      <c r="M32" s="168">
        <f t="shared" si="3"/>
        <v>537</v>
      </c>
    </row>
    <row r="33" spans="1:13" ht="12.75">
      <c r="A33" s="161">
        <v>27</v>
      </c>
      <c r="B33" s="162">
        <v>15</v>
      </c>
      <c r="C33" s="163">
        <v>16</v>
      </c>
      <c r="D33" s="164" t="s">
        <v>196</v>
      </c>
      <c r="E33" s="163">
        <v>1987</v>
      </c>
      <c r="F33" s="164" t="s">
        <v>269</v>
      </c>
      <c r="G33" s="165">
        <v>9.8</v>
      </c>
      <c r="H33" s="166">
        <v>43.55</v>
      </c>
      <c r="I33" s="167">
        <v>370</v>
      </c>
      <c r="J33" s="167">
        <f t="shared" si="0"/>
        <v>115</v>
      </c>
      <c r="K33" s="167">
        <f t="shared" si="1"/>
        <v>254</v>
      </c>
      <c r="L33" s="167">
        <f t="shared" si="2"/>
        <v>159</v>
      </c>
      <c r="M33" s="168">
        <f t="shared" si="3"/>
        <v>528</v>
      </c>
    </row>
    <row r="34" spans="1:13" ht="12.75">
      <c r="A34" s="161">
        <v>28</v>
      </c>
      <c r="B34" s="162">
        <v>12</v>
      </c>
      <c r="C34" s="163">
        <v>14</v>
      </c>
      <c r="D34" s="164" t="s">
        <v>88</v>
      </c>
      <c r="E34" s="163">
        <v>1989</v>
      </c>
      <c r="F34" s="164" t="s">
        <v>259</v>
      </c>
      <c r="G34" s="165">
        <v>9.5</v>
      </c>
      <c r="H34" s="166">
        <v>34.56</v>
      </c>
      <c r="I34" s="167">
        <v>387</v>
      </c>
      <c r="J34" s="167">
        <f t="shared" si="0"/>
        <v>161</v>
      </c>
      <c r="K34" s="167">
        <f t="shared" si="1"/>
        <v>180</v>
      </c>
      <c r="L34" s="167">
        <f t="shared" si="2"/>
        <v>185</v>
      </c>
      <c r="M34" s="168">
        <f t="shared" si="3"/>
        <v>526</v>
      </c>
    </row>
    <row r="35" spans="1:13" ht="12.75">
      <c r="A35" s="161">
        <v>29</v>
      </c>
      <c r="B35" s="162">
        <v>2</v>
      </c>
      <c r="C35" s="163">
        <v>5</v>
      </c>
      <c r="D35" s="164" t="s">
        <v>189</v>
      </c>
      <c r="E35" s="163">
        <v>1989</v>
      </c>
      <c r="F35" s="164" t="s">
        <v>270</v>
      </c>
      <c r="G35" s="165">
        <v>9.7</v>
      </c>
      <c r="H35" s="166">
        <v>36.94</v>
      </c>
      <c r="I35" s="167">
        <v>392</v>
      </c>
      <c r="J35" s="167">
        <f t="shared" si="0"/>
        <v>129</v>
      </c>
      <c r="K35" s="167">
        <f t="shared" si="1"/>
        <v>199</v>
      </c>
      <c r="L35" s="167">
        <f t="shared" si="2"/>
        <v>193</v>
      </c>
      <c r="M35" s="168">
        <f t="shared" si="3"/>
        <v>521</v>
      </c>
    </row>
    <row r="36" spans="1:13" ht="12.75">
      <c r="A36" s="161">
        <v>30</v>
      </c>
      <c r="B36" s="162">
        <v>20</v>
      </c>
      <c r="C36" s="163">
        <v>25</v>
      </c>
      <c r="D36" s="164" t="s">
        <v>199</v>
      </c>
      <c r="E36" s="163">
        <v>1990</v>
      </c>
      <c r="F36" s="164" t="s">
        <v>271</v>
      </c>
      <c r="G36" s="165">
        <v>9.6</v>
      </c>
      <c r="H36" s="166">
        <v>27.33</v>
      </c>
      <c r="I36" s="167">
        <v>410</v>
      </c>
      <c r="J36" s="167">
        <f t="shared" si="0"/>
        <v>145</v>
      </c>
      <c r="K36" s="167">
        <f t="shared" si="1"/>
        <v>122</v>
      </c>
      <c r="L36" s="167">
        <f t="shared" si="2"/>
        <v>222</v>
      </c>
      <c r="M36" s="168">
        <f t="shared" si="3"/>
        <v>489</v>
      </c>
    </row>
    <row r="37" spans="1:13" ht="12.75">
      <c r="A37" s="161">
        <v>31</v>
      </c>
      <c r="B37" s="162">
        <v>41</v>
      </c>
      <c r="C37" s="163">
        <v>38</v>
      </c>
      <c r="D37" s="164" t="s">
        <v>214</v>
      </c>
      <c r="E37" s="163">
        <v>1989</v>
      </c>
      <c r="F37" s="164" t="s">
        <v>268</v>
      </c>
      <c r="G37" s="165">
        <v>9.6</v>
      </c>
      <c r="H37" s="166">
        <v>37.48</v>
      </c>
      <c r="I37" s="167">
        <v>355</v>
      </c>
      <c r="J37" s="167">
        <f t="shared" si="0"/>
        <v>145</v>
      </c>
      <c r="K37" s="167">
        <f t="shared" si="1"/>
        <v>204</v>
      </c>
      <c r="L37" s="167">
        <f t="shared" si="2"/>
        <v>137</v>
      </c>
      <c r="M37" s="168">
        <f t="shared" si="3"/>
        <v>486</v>
      </c>
    </row>
    <row r="38" spans="1:13" ht="12.75">
      <c r="A38" s="161">
        <v>32</v>
      </c>
      <c r="B38" s="162">
        <v>21</v>
      </c>
      <c r="C38" s="163">
        <v>26</v>
      </c>
      <c r="D38" s="164" t="s">
        <v>90</v>
      </c>
      <c r="E38" s="163">
        <v>1988</v>
      </c>
      <c r="F38" s="164" t="s">
        <v>265</v>
      </c>
      <c r="G38" s="165">
        <v>9.9</v>
      </c>
      <c r="H38" s="166">
        <v>40.57</v>
      </c>
      <c r="I38" s="167">
        <v>358</v>
      </c>
      <c r="J38" s="167">
        <f t="shared" si="0"/>
        <v>101</v>
      </c>
      <c r="K38" s="167">
        <f t="shared" si="1"/>
        <v>229</v>
      </c>
      <c r="L38" s="167">
        <f t="shared" si="2"/>
        <v>142</v>
      </c>
      <c r="M38" s="168">
        <f t="shared" si="3"/>
        <v>472</v>
      </c>
    </row>
    <row r="39" spans="1:13" ht="12.75">
      <c r="A39" s="161">
        <v>33</v>
      </c>
      <c r="B39" s="162">
        <v>24</v>
      </c>
      <c r="C39" s="163">
        <v>26</v>
      </c>
      <c r="D39" s="164" t="s">
        <v>92</v>
      </c>
      <c r="E39" s="163">
        <v>1989</v>
      </c>
      <c r="F39" s="164" t="s">
        <v>265</v>
      </c>
      <c r="G39" s="165">
        <v>10.5</v>
      </c>
      <c r="H39" s="166">
        <v>41.51</v>
      </c>
      <c r="I39" s="167">
        <v>335</v>
      </c>
      <c r="J39" s="167">
        <f t="shared" si="0"/>
        <v>37</v>
      </c>
      <c r="K39" s="167">
        <f t="shared" si="1"/>
        <v>237</v>
      </c>
      <c r="L39" s="167">
        <f t="shared" si="2"/>
        <v>110</v>
      </c>
      <c r="M39" s="168">
        <f t="shared" si="3"/>
        <v>384</v>
      </c>
    </row>
    <row r="40" spans="1:13" ht="12.75">
      <c r="A40" s="161">
        <v>34</v>
      </c>
      <c r="B40" s="162">
        <v>18</v>
      </c>
      <c r="C40" s="163">
        <v>24</v>
      </c>
      <c r="D40" s="164" t="s">
        <v>197</v>
      </c>
      <c r="E40" s="163">
        <v>1988</v>
      </c>
      <c r="F40" s="164" t="s">
        <v>272</v>
      </c>
      <c r="G40" s="165">
        <v>10.9</v>
      </c>
      <c r="H40" s="166">
        <v>41.21</v>
      </c>
      <c r="I40" s="167">
        <v>343</v>
      </c>
      <c r="J40" s="167">
        <f t="shared" si="0"/>
        <v>23</v>
      </c>
      <c r="K40" s="167">
        <f t="shared" si="1"/>
        <v>234</v>
      </c>
      <c r="L40" s="167">
        <f t="shared" si="2"/>
        <v>121</v>
      </c>
      <c r="M40" s="168">
        <f t="shared" si="3"/>
        <v>378</v>
      </c>
    </row>
    <row r="41" spans="1:13" ht="12.75">
      <c r="A41" s="161">
        <v>35</v>
      </c>
      <c r="B41" s="162">
        <v>7</v>
      </c>
      <c r="C41" s="163">
        <v>11</v>
      </c>
      <c r="D41" s="164" t="s">
        <v>193</v>
      </c>
      <c r="E41" s="163">
        <v>1990</v>
      </c>
      <c r="F41" s="164" t="s">
        <v>273</v>
      </c>
      <c r="G41" s="165">
        <v>10.3</v>
      </c>
      <c r="H41" s="166">
        <v>35.56</v>
      </c>
      <c r="I41" s="167">
        <v>339</v>
      </c>
      <c r="J41" s="167">
        <f t="shared" si="0"/>
        <v>53</v>
      </c>
      <c r="K41" s="167">
        <f t="shared" si="1"/>
        <v>188</v>
      </c>
      <c r="L41" s="167">
        <f t="shared" si="2"/>
        <v>115</v>
      </c>
      <c r="M41" s="168">
        <f t="shared" si="3"/>
        <v>356</v>
      </c>
    </row>
    <row r="42" spans="1:13" ht="12.75">
      <c r="A42" s="161" t="s">
        <v>274</v>
      </c>
      <c r="B42" s="162">
        <v>8</v>
      </c>
      <c r="C42" s="163">
        <v>11</v>
      </c>
      <c r="D42" s="164" t="s">
        <v>194</v>
      </c>
      <c r="E42" s="163">
        <v>1989</v>
      </c>
      <c r="F42" s="164" t="s">
        <v>273</v>
      </c>
      <c r="G42" s="165">
        <v>10.2</v>
      </c>
      <c r="H42" s="166">
        <v>31.15</v>
      </c>
      <c r="I42" s="167">
        <v>317</v>
      </c>
      <c r="J42" s="167">
        <f t="shared" si="0"/>
        <v>64</v>
      </c>
      <c r="K42" s="167">
        <f t="shared" si="1"/>
        <v>152</v>
      </c>
      <c r="L42" s="167">
        <f t="shared" si="2"/>
        <v>86</v>
      </c>
      <c r="M42" s="168">
        <f t="shared" si="3"/>
        <v>302</v>
      </c>
    </row>
    <row r="43" spans="1:13" ht="12.75">
      <c r="A43" s="161" t="s">
        <v>274</v>
      </c>
      <c r="B43" s="162">
        <v>28</v>
      </c>
      <c r="C43" s="163">
        <v>32</v>
      </c>
      <c r="D43" s="164" t="s">
        <v>203</v>
      </c>
      <c r="E43" s="163">
        <v>1990</v>
      </c>
      <c r="F43" s="164" t="s">
        <v>275</v>
      </c>
      <c r="G43" s="165">
        <v>10.4</v>
      </c>
      <c r="H43" s="166">
        <v>25.13</v>
      </c>
      <c r="I43" s="167">
        <v>366</v>
      </c>
      <c r="J43" s="167">
        <f t="shared" si="0"/>
        <v>44</v>
      </c>
      <c r="K43" s="167">
        <f t="shared" si="1"/>
        <v>105</v>
      </c>
      <c r="L43" s="167">
        <f t="shared" si="2"/>
        <v>153</v>
      </c>
      <c r="M43" s="168">
        <f t="shared" si="3"/>
        <v>302</v>
      </c>
    </row>
    <row r="44" spans="1:13" ht="13.5" thickBot="1">
      <c r="A44" s="169">
        <v>38</v>
      </c>
      <c r="B44" s="170">
        <v>30</v>
      </c>
      <c r="C44" s="171">
        <v>32</v>
      </c>
      <c r="D44" s="172" t="s">
        <v>204</v>
      </c>
      <c r="E44" s="171">
        <v>1990</v>
      </c>
      <c r="F44" s="172" t="s">
        <v>275</v>
      </c>
      <c r="G44" s="173">
        <v>10.8</v>
      </c>
      <c r="H44" s="174">
        <v>26.88</v>
      </c>
      <c r="I44" s="175">
        <v>344</v>
      </c>
      <c r="J44" s="175">
        <f t="shared" si="0"/>
        <v>26</v>
      </c>
      <c r="K44" s="175">
        <f t="shared" si="1"/>
        <v>119</v>
      </c>
      <c r="L44" s="175">
        <f t="shared" si="2"/>
        <v>122</v>
      </c>
      <c r="M44" s="176">
        <f t="shared" si="3"/>
        <v>267</v>
      </c>
    </row>
  </sheetData>
  <printOptions/>
  <pageMargins left="0.59" right="0.58" top="0.64" bottom="0.984251968503937" header="0.5118110236220472" footer="0.5118110236220472"/>
  <pageSetup horizontalDpi="600" verticalDpi="600" orientation="landscape" paperSize="9" r:id="rId1"/>
  <headerFooter alignWithMargins="0">
    <oddFooter>&amp;C&amp;P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AC50"/>
  <sheetViews>
    <sheetView workbookViewId="0" topLeftCell="A25">
      <selection activeCell="AF6" sqref="AF6"/>
    </sheetView>
  </sheetViews>
  <sheetFormatPr defaultColWidth="9.00390625" defaultRowHeight="12.75"/>
  <cols>
    <col min="1" max="1" width="16.875" style="2" customWidth="1"/>
    <col min="2" max="2" width="5.00390625" style="2" bestFit="1" customWidth="1"/>
    <col min="3" max="3" width="4.875" style="2" bestFit="1" customWidth="1"/>
    <col min="4" max="4" width="4.375" style="2" bestFit="1" customWidth="1"/>
    <col min="5" max="5" width="3.125" style="2" bestFit="1" customWidth="1"/>
    <col min="6" max="6" width="7.25390625" style="2" bestFit="1" customWidth="1"/>
    <col min="7" max="7" width="7.375" style="2" customWidth="1"/>
    <col min="8" max="8" width="5.00390625" style="2" customWidth="1"/>
    <col min="9" max="9" width="5.25390625" style="2" customWidth="1"/>
    <col min="10" max="10" width="5.375" style="2" customWidth="1"/>
    <col min="11" max="11" width="4.75390625" style="2" customWidth="1"/>
    <col min="12" max="12" width="5.125" style="2" customWidth="1"/>
    <col min="13" max="13" width="4.625" style="2" customWidth="1"/>
    <col min="14" max="14" width="5.125" style="2" customWidth="1"/>
    <col min="15" max="15" width="5.00390625" style="2" customWidth="1"/>
    <col min="16" max="16" width="5.25390625" style="2" customWidth="1"/>
    <col min="17" max="17" width="4.875" style="2" customWidth="1"/>
    <col min="18" max="18" width="5.25390625" style="2" customWidth="1"/>
    <col min="19" max="19" width="5.625" style="2" customWidth="1"/>
    <col min="20" max="20" width="5.00390625" style="2" customWidth="1"/>
    <col min="21" max="21" width="4.75390625" style="2" customWidth="1"/>
    <col min="22" max="22" width="5.125" style="2" customWidth="1"/>
    <col min="23" max="23" width="5.625" style="2" customWidth="1"/>
    <col min="24" max="24" width="5.00390625" style="2" customWidth="1"/>
    <col min="25" max="25" width="4.375" style="2" customWidth="1"/>
    <col min="26" max="26" width="5.25390625" style="2" customWidth="1"/>
    <col min="27" max="27" width="7.75390625" style="2" customWidth="1"/>
    <col min="28" max="28" width="7.375" style="2" customWidth="1"/>
    <col min="29" max="29" width="4.00390625" style="2" customWidth="1"/>
    <col min="30" max="16384" width="9.125" style="2" customWidth="1"/>
  </cols>
  <sheetData>
    <row r="1" spans="1:21" ht="12.75">
      <c r="A1" s="79" t="s">
        <v>351</v>
      </c>
      <c r="B1" s="1"/>
      <c r="C1" s="1"/>
      <c r="U1" s="317" t="s">
        <v>36</v>
      </c>
    </row>
    <row r="2" ht="13.5" thickBot="1"/>
    <row r="3" spans="1:28" ht="12.75">
      <c r="A3" s="109"/>
      <c r="B3" s="4"/>
      <c r="C3" s="87"/>
      <c r="D3" s="4"/>
      <c r="E3" s="4"/>
      <c r="F3" s="61"/>
      <c r="G3" s="373" t="s">
        <v>38</v>
      </c>
      <c r="H3" s="374"/>
      <c r="I3" s="379" t="s">
        <v>41</v>
      </c>
      <c r="J3" s="379"/>
      <c r="K3" s="379"/>
      <c r="L3" s="379"/>
      <c r="M3" s="379"/>
      <c r="N3" s="379"/>
      <c r="O3" s="379"/>
      <c r="P3" s="379"/>
      <c r="Q3" s="379"/>
      <c r="R3" s="380"/>
      <c r="S3" s="373" t="s">
        <v>43</v>
      </c>
      <c r="T3" s="374"/>
      <c r="U3" s="379" t="s">
        <v>44</v>
      </c>
      <c r="V3" s="379"/>
      <c r="W3" s="379"/>
      <c r="X3" s="379"/>
      <c r="Y3" s="379"/>
      <c r="Z3" s="380"/>
      <c r="AA3" s="6"/>
      <c r="AB3" s="6"/>
    </row>
    <row r="4" spans="1:28" ht="12.75">
      <c r="A4" s="110"/>
      <c r="B4" s="8"/>
      <c r="C4" s="29"/>
      <c r="D4" s="8"/>
      <c r="E4" s="8"/>
      <c r="F4" s="62"/>
      <c r="G4" s="11"/>
      <c r="H4" s="12"/>
      <c r="I4" s="382" t="s">
        <v>3</v>
      </c>
      <c r="J4" s="376"/>
      <c r="K4" s="377" t="s">
        <v>5</v>
      </c>
      <c r="L4" s="383"/>
      <c r="M4" s="377" t="s">
        <v>6</v>
      </c>
      <c r="N4" s="376"/>
      <c r="O4" s="377" t="s">
        <v>4</v>
      </c>
      <c r="P4" s="376"/>
      <c r="Q4" s="377" t="s">
        <v>7</v>
      </c>
      <c r="R4" s="381"/>
      <c r="S4" s="11"/>
      <c r="T4" s="12"/>
      <c r="U4" s="382" t="s">
        <v>45</v>
      </c>
      <c r="V4" s="376"/>
      <c r="W4" s="377" t="s">
        <v>46</v>
      </c>
      <c r="X4" s="376"/>
      <c r="Y4" s="377" t="s">
        <v>47</v>
      </c>
      <c r="Z4" s="381"/>
      <c r="AA4" s="13" t="s">
        <v>50</v>
      </c>
      <c r="AB4" s="13" t="s">
        <v>52</v>
      </c>
    </row>
    <row r="5" spans="1:28" ht="13.5" thickBot="1">
      <c r="A5" s="214" t="s">
        <v>54</v>
      </c>
      <c r="B5" s="60" t="s">
        <v>15</v>
      </c>
      <c r="C5" s="215" t="s">
        <v>71</v>
      </c>
      <c r="D5" s="60" t="s">
        <v>72</v>
      </c>
      <c r="E5" s="60" t="s">
        <v>14</v>
      </c>
      <c r="F5" s="216" t="s">
        <v>73</v>
      </c>
      <c r="G5" s="217" t="s">
        <v>39</v>
      </c>
      <c r="H5" s="218" t="s">
        <v>40</v>
      </c>
      <c r="I5" s="219" t="s">
        <v>42</v>
      </c>
      <c r="J5" s="219" t="s">
        <v>40</v>
      </c>
      <c r="K5" s="220" t="s">
        <v>42</v>
      </c>
      <c r="L5" s="220" t="s">
        <v>40</v>
      </c>
      <c r="M5" s="219" t="s">
        <v>42</v>
      </c>
      <c r="N5" s="219" t="s">
        <v>40</v>
      </c>
      <c r="O5" s="220" t="s">
        <v>42</v>
      </c>
      <c r="P5" s="220" t="s">
        <v>40</v>
      </c>
      <c r="Q5" s="220" t="s">
        <v>42</v>
      </c>
      <c r="R5" s="221" t="s">
        <v>40</v>
      </c>
      <c r="S5" s="222" t="s">
        <v>39</v>
      </c>
      <c r="T5" s="223" t="s">
        <v>40</v>
      </c>
      <c r="U5" s="10" t="s">
        <v>39</v>
      </c>
      <c r="V5" s="18" t="s">
        <v>40</v>
      </c>
      <c r="W5" s="18" t="s">
        <v>48</v>
      </c>
      <c r="X5" s="19" t="s">
        <v>40</v>
      </c>
      <c r="Y5" s="18" t="s">
        <v>49</v>
      </c>
      <c r="Z5" s="20" t="s">
        <v>40</v>
      </c>
      <c r="AA5" s="13" t="s">
        <v>51</v>
      </c>
      <c r="AB5" s="13" t="s">
        <v>37</v>
      </c>
    </row>
    <row r="6" spans="1:29" ht="12.75">
      <c r="A6" s="244" t="s">
        <v>95</v>
      </c>
      <c r="B6" s="225">
        <v>36</v>
      </c>
      <c r="C6" s="226">
        <v>39</v>
      </c>
      <c r="D6" s="225">
        <v>1</v>
      </c>
      <c r="E6" s="225">
        <v>5</v>
      </c>
      <c r="F6" s="324">
        <v>1987</v>
      </c>
      <c r="G6" s="293">
        <v>0.0004965277777777777</v>
      </c>
      <c r="H6" s="300">
        <v>16</v>
      </c>
      <c r="I6" s="228">
        <v>9.4</v>
      </c>
      <c r="J6" s="229">
        <v>3</v>
      </c>
      <c r="K6" s="228">
        <v>9.7</v>
      </c>
      <c r="L6" s="229">
        <v>1.5</v>
      </c>
      <c r="M6" s="228">
        <v>9.8</v>
      </c>
      <c r="N6" s="229">
        <v>1</v>
      </c>
      <c r="O6" s="228">
        <v>9.8</v>
      </c>
      <c r="P6" s="229">
        <v>1</v>
      </c>
      <c r="Q6" s="228">
        <v>9.7</v>
      </c>
      <c r="R6" s="229">
        <v>1</v>
      </c>
      <c r="S6" s="230">
        <v>4.27</v>
      </c>
      <c r="T6" s="231">
        <v>1</v>
      </c>
      <c r="U6" s="210">
        <v>7.8</v>
      </c>
      <c r="V6" s="329">
        <v>1</v>
      </c>
      <c r="W6" s="204">
        <v>60.06</v>
      </c>
      <c r="X6" s="302">
        <v>5</v>
      </c>
      <c r="Y6" s="205">
        <v>547</v>
      </c>
      <c r="Z6" s="365">
        <v>1</v>
      </c>
      <c r="AA6" s="368">
        <f>H6+J6+L6+N6+P6+R6+T6+V6+X6+Z6</f>
        <v>31.5</v>
      </c>
      <c r="AB6" s="213">
        <v>1</v>
      </c>
      <c r="AC6" s="30"/>
    </row>
    <row r="7" spans="1:29" ht="12.75">
      <c r="A7" s="83" t="s">
        <v>86</v>
      </c>
      <c r="B7" s="78">
        <v>9</v>
      </c>
      <c r="C7" s="112">
        <v>4</v>
      </c>
      <c r="D7" s="78">
        <v>1</v>
      </c>
      <c r="E7" s="78">
        <v>4</v>
      </c>
      <c r="F7" s="96">
        <v>1987</v>
      </c>
      <c r="G7" s="294">
        <v>0.0004224537037037037</v>
      </c>
      <c r="H7" s="301">
        <v>2</v>
      </c>
      <c r="I7" s="46">
        <v>9.3</v>
      </c>
      <c r="J7" s="34">
        <v>5</v>
      </c>
      <c r="K7" s="46">
        <v>9.5</v>
      </c>
      <c r="L7" s="34">
        <v>5</v>
      </c>
      <c r="M7" s="46">
        <v>9.35</v>
      </c>
      <c r="N7" s="34">
        <v>7.5</v>
      </c>
      <c r="O7" s="46">
        <v>9.35</v>
      </c>
      <c r="P7" s="34">
        <v>11.5</v>
      </c>
      <c r="Q7" s="46">
        <v>9.5</v>
      </c>
      <c r="R7" s="34">
        <v>2.5</v>
      </c>
      <c r="S7" s="107">
        <v>5.13</v>
      </c>
      <c r="T7" s="17">
        <v>5</v>
      </c>
      <c r="U7" s="211">
        <v>8.7</v>
      </c>
      <c r="V7" s="330">
        <v>6</v>
      </c>
      <c r="W7" s="206">
        <v>57.59</v>
      </c>
      <c r="X7" s="303">
        <v>6</v>
      </c>
      <c r="Y7" s="207">
        <v>482</v>
      </c>
      <c r="Z7" s="366">
        <v>4</v>
      </c>
      <c r="AA7" s="369">
        <f aca="true" t="shared" si="0" ref="AA7:AA43">H7+J7+L7+N7+P7+R7+T7+V7+X7+Z7</f>
        <v>54.5</v>
      </c>
      <c r="AB7" s="104">
        <v>2</v>
      </c>
      <c r="AC7" s="30"/>
    </row>
    <row r="8" spans="1:29" ht="12.75">
      <c r="A8" s="83" t="s">
        <v>205</v>
      </c>
      <c r="B8" s="78">
        <v>33</v>
      </c>
      <c r="C8" s="112">
        <v>31</v>
      </c>
      <c r="D8" s="78">
        <v>1</v>
      </c>
      <c r="E8" s="78">
        <v>3</v>
      </c>
      <c r="F8" s="96">
        <v>1988</v>
      </c>
      <c r="G8" s="294">
        <v>0.0004027777777777777</v>
      </c>
      <c r="H8" s="301">
        <v>1</v>
      </c>
      <c r="I8" s="46">
        <v>9.4</v>
      </c>
      <c r="J8" s="34">
        <v>3</v>
      </c>
      <c r="K8" s="46">
        <v>9.05</v>
      </c>
      <c r="L8" s="34">
        <v>14</v>
      </c>
      <c r="M8" s="46">
        <v>9.55</v>
      </c>
      <c r="N8" s="34">
        <v>4</v>
      </c>
      <c r="O8" s="46">
        <v>9.5</v>
      </c>
      <c r="P8" s="34">
        <v>5</v>
      </c>
      <c r="Q8" s="46">
        <v>8.7</v>
      </c>
      <c r="R8" s="34">
        <v>14.5</v>
      </c>
      <c r="S8" s="107">
        <v>5.24</v>
      </c>
      <c r="T8" s="17">
        <v>8</v>
      </c>
      <c r="U8" s="211">
        <v>9</v>
      </c>
      <c r="V8" s="330">
        <v>14</v>
      </c>
      <c r="W8" s="206">
        <v>54.27</v>
      </c>
      <c r="X8" s="303">
        <v>7</v>
      </c>
      <c r="Y8" s="207">
        <v>430</v>
      </c>
      <c r="Z8" s="366">
        <v>10</v>
      </c>
      <c r="AA8" s="369">
        <f t="shared" si="0"/>
        <v>80.5</v>
      </c>
      <c r="AB8" s="104">
        <v>3</v>
      </c>
      <c r="AC8" s="30"/>
    </row>
    <row r="9" spans="1:29" ht="12.75">
      <c r="A9" s="83" t="s">
        <v>89</v>
      </c>
      <c r="B9" s="78">
        <v>23</v>
      </c>
      <c r="C9" s="112">
        <v>17</v>
      </c>
      <c r="D9" s="78">
        <v>1</v>
      </c>
      <c r="E9" s="78">
        <v>2</v>
      </c>
      <c r="F9" s="96">
        <v>1987</v>
      </c>
      <c r="G9" s="294">
        <v>0.0004641203703703704</v>
      </c>
      <c r="H9" s="301">
        <v>13</v>
      </c>
      <c r="I9" s="46">
        <v>8.95</v>
      </c>
      <c r="J9" s="34">
        <v>14.5</v>
      </c>
      <c r="K9" s="46">
        <v>9</v>
      </c>
      <c r="L9" s="34">
        <v>15</v>
      </c>
      <c r="M9" s="46">
        <v>9.15</v>
      </c>
      <c r="N9" s="34">
        <v>12</v>
      </c>
      <c r="O9" s="46">
        <v>9.4</v>
      </c>
      <c r="P9" s="34">
        <v>9</v>
      </c>
      <c r="Q9" s="46">
        <v>8.75</v>
      </c>
      <c r="R9" s="34">
        <v>12.5</v>
      </c>
      <c r="S9" s="107">
        <v>4.62</v>
      </c>
      <c r="T9" s="17">
        <v>3</v>
      </c>
      <c r="U9" s="211">
        <v>8.5</v>
      </c>
      <c r="V9" s="330">
        <v>4</v>
      </c>
      <c r="W9" s="206">
        <v>50.77</v>
      </c>
      <c r="X9" s="303">
        <v>10</v>
      </c>
      <c r="Y9" s="207">
        <v>448</v>
      </c>
      <c r="Z9" s="366">
        <v>7.5</v>
      </c>
      <c r="AA9" s="369">
        <f t="shared" si="0"/>
        <v>100.5</v>
      </c>
      <c r="AB9" s="104">
        <v>4</v>
      </c>
      <c r="AC9" s="30"/>
    </row>
    <row r="10" spans="1:29" ht="12.75">
      <c r="A10" s="83" t="s">
        <v>24</v>
      </c>
      <c r="B10" s="78">
        <v>14</v>
      </c>
      <c r="C10" s="112">
        <v>13</v>
      </c>
      <c r="D10" s="78">
        <v>1</v>
      </c>
      <c r="E10" s="78">
        <v>5</v>
      </c>
      <c r="F10" s="96">
        <v>1988</v>
      </c>
      <c r="G10" s="294">
        <v>0.0004606481481481482</v>
      </c>
      <c r="H10" s="301">
        <v>10</v>
      </c>
      <c r="I10" s="46">
        <v>9.2</v>
      </c>
      <c r="J10" s="34">
        <v>6</v>
      </c>
      <c r="K10" s="46">
        <v>9.5</v>
      </c>
      <c r="L10" s="34">
        <v>5</v>
      </c>
      <c r="M10" s="46">
        <v>9.2</v>
      </c>
      <c r="N10" s="34">
        <v>10.5</v>
      </c>
      <c r="O10" s="46">
        <v>9.65</v>
      </c>
      <c r="P10" s="34">
        <v>2</v>
      </c>
      <c r="Q10" s="46">
        <v>8.95</v>
      </c>
      <c r="R10" s="34">
        <v>9</v>
      </c>
      <c r="S10" s="107">
        <v>6.53</v>
      </c>
      <c r="T10" s="17">
        <v>21</v>
      </c>
      <c r="U10" s="211">
        <v>8.9</v>
      </c>
      <c r="V10" s="330">
        <v>9.5</v>
      </c>
      <c r="W10" s="206">
        <v>40.71</v>
      </c>
      <c r="X10" s="303">
        <v>23</v>
      </c>
      <c r="Y10" s="207">
        <v>436</v>
      </c>
      <c r="Z10" s="366">
        <v>9</v>
      </c>
      <c r="AA10" s="369">
        <f t="shared" si="0"/>
        <v>105</v>
      </c>
      <c r="AB10" s="104">
        <v>5</v>
      </c>
      <c r="AC10" s="30"/>
    </row>
    <row r="11" spans="1:29" ht="12.75">
      <c r="A11" s="83" t="s">
        <v>190</v>
      </c>
      <c r="B11" s="78">
        <v>8</v>
      </c>
      <c r="C11" s="112">
        <v>3</v>
      </c>
      <c r="D11" s="78">
        <v>1</v>
      </c>
      <c r="E11" s="78">
        <v>2</v>
      </c>
      <c r="F11" s="96">
        <v>1987</v>
      </c>
      <c r="G11" s="294">
        <v>0.0006342592592592592</v>
      </c>
      <c r="H11" s="301">
        <v>34</v>
      </c>
      <c r="I11" s="46">
        <v>7.85</v>
      </c>
      <c r="J11" s="34">
        <v>27</v>
      </c>
      <c r="K11" s="46">
        <v>8.55</v>
      </c>
      <c r="L11" s="34">
        <v>20</v>
      </c>
      <c r="M11" s="46">
        <v>9.4</v>
      </c>
      <c r="N11" s="34">
        <v>6</v>
      </c>
      <c r="O11" s="46">
        <v>9.5</v>
      </c>
      <c r="P11" s="34">
        <v>5</v>
      </c>
      <c r="Q11" s="46">
        <v>9.2</v>
      </c>
      <c r="R11" s="34">
        <v>4.5</v>
      </c>
      <c r="S11" s="107">
        <v>4.43</v>
      </c>
      <c r="T11" s="17">
        <v>2</v>
      </c>
      <c r="U11" s="211">
        <v>8.1</v>
      </c>
      <c r="V11" s="330">
        <v>2</v>
      </c>
      <c r="W11" s="206">
        <v>61.24</v>
      </c>
      <c r="X11" s="303">
        <v>4</v>
      </c>
      <c r="Y11" s="207">
        <v>495</v>
      </c>
      <c r="Z11" s="366">
        <v>3</v>
      </c>
      <c r="AA11" s="369">
        <f t="shared" si="0"/>
        <v>107.5</v>
      </c>
      <c r="AB11" s="104">
        <v>6</v>
      </c>
      <c r="AC11" s="30"/>
    </row>
    <row r="12" spans="1:29" ht="12.75">
      <c r="A12" s="83" t="s">
        <v>192</v>
      </c>
      <c r="B12" s="78">
        <v>9</v>
      </c>
      <c r="C12" s="112">
        <v>6</v>
      </c>
      <c r="D12" s="78">
        <v>1</v>
      </c>
      <c r="E12" s="78">
        <v>4</v>
      </c>
      <c r="F12" s="96">
        <v>1988</v>
      </c>
      <c r="G12" s="294">
        <v>0.0004537037037037038</v>
      </c>
      <c r="H12" s="301">
        <v>7.5</v>
      </c>
      <c r="I12" s="46">
        <v>9.8</v>
      </c>
      <c r="J12" s="34">
        <v>1</v>
      </c>
      <c r="K12" s="46">
        <v>9.55</v>
      </c>
      <c r="L12" s="34">
        <v>3</v>
      </c>
      <c r="M12" s="46">
        <v>9.65</v>
      </c>
      <c r="N12" s="34">
        <v>2</v>
      </c>
      <c r="O12" s="46">
        <v>9.45</v>
      </c>
      <c r="P12" s="34">
        <v>7</v>
      </c>
      <c r="Q12" s="46">
        <v>9.5</v>
      </c>
      <c r="R12" s="34">
        <v>2.5</v>
      </c>
      <c r="S12" s="107">
        <v>6.59</v>
      </c>
      <c r="T12" s="17">
        <v>23</v>
      </c>
      <c r="U12" s="211">
        <v>9.3</v>
      </c>
      <c r="V12" s="330">
        <v>18.5</v>
      </c>
      <c r="W12" s="206">
        <v>40.43</v>
      </c>
      <c r="X12" s="303">
        <v>25</v>
      </c>
      <c r="Y12" s="207">
        <v>396</v>
      </c>
      <c r="Z12" s="366">
        <v>21.5</v>
      </c>
      <c r="AA12" s="369">
        <f t="shared" si="0"/>
        <v>111</v>
      </c>
      <c r="AB12" s="104">
        <v>7</v>
      </c>
      <c r="AC12" s="30"/>
    </row>
    <row r="13" spans="1:29" ht="12.75">
      <c r="A13" s="83" t="s">
        <v>85</v>
      </c>
      <c r="B13" s="78">
        <v>2</v>
      </c>
      <c r="C13" s="112">
        <v>1</v>
      </c>
      <c r="D13" s="78">
        <v>1</v>
      </c>
      <c r="E13" s="78">
        <v>4</v>
      </c>
      <c r="F13" s="96">
        <v>1987</v>
      </c>
      <c r="G13" s="294">
        <v>0.0004236111111111111</v>
      </c>
      <c r="H13" s="301">
        <v>3</v>
      </c>
      <c r="I13" s="46">
        <v>8.55</v>
      </c>
      <c r="J13" s="34">
        <v>19</v>
      </c>
      <c r="K13" s="46">
        <v>9.1</v>
      </c>
      <c r="L13" s="34">
        <v>13</v>
      </c>
      <c r="M13" s="46">
        <v>8.95</v>
      </c>
      <c r="N13" s="34">
        <v>17</v>
      </c>
      <c r="O13" s="46">
        <v>8.95</v>
      </c>
      <c r="P13" s="34">
        <v>15</v>
      </c>
      <c r="Q13" s="46">
        <v>7.7</v>
      </c>
      <c r="R13" s="34">
        <v>23</v>
      </c>
      <c r="S13" s="118">
        <v>5.47</v>
      </c>
      <c r="T13" s="17">
        <v>10</v>
      </c>
      <c r="U13" s="211">
        <v>8.6</v>
      </c>
      <c r="V13" s="330">
        <v>5</v>
      </c>
      <c r="W13" s="206">
        <v>51.1</v>
      </c>
      <c r="X13" s="303">
        <v>9</v>
      </c>
      <c r="Y13" s="207">
        <v>458</v>
      </c>
      <c r="Z13" s="366">
        <v>6</v>
      </c>
      <c r="AA13" s="369">
        <f t="shared" si="0"/>
        <v>120</v>
      </c>
      <c r="AB13" s="104">
        <v>8</v>
      </c>
      <c r="AC13" s="30"/>
    </row>
    <row r="14" spans="1:29" ht="12.75">
      <c r="A14" s="83" t="s">
        <v>191</v>
      </c>
      <c r="B14" s="78">
        <v>9</v>
      </c>
      <c r="C14" s="112">
        <v>5</v>
      </c>
      <c r="D14" s="78">
        <v>1</v>
      </c>
      <c r="E14" s="78">
        <v>4</v>
      </c>
      <c r="F14" s="96">
        <v>1988</v>
      </c>
      <c r="G14" s="294">
        <v>0.0004930555555555556</v>
      </c>
      <c r="H14" s="301">
        <v>15</v>
      </c>
      <c r="I14" s="47">
        <v>9.4</v>
      </c>
      <c r="J14" s="34">
        <v>3</v>
      </c>
      <c r="K14" s="47">
        <v>9.7</v>
      </c>
      <c r="L14" s="34">
        <v>1.5</v>
      </c>
      <c r="M14" s="47">
        <v>9.55</v>
      </c>
      <c r="N14" s="34">
        <v>4</v>
      </c>
      <c r="O14" s="47">
        <v>9.3</v>
      </c>
      <c r="P14" s="34">
        <v>13</v>
      </c>
      <c r="Q14" s="47">
        <v>9</v>
      </c>
      <c r="R14" s="34">
        <v>7.5</v>
      </c>
      <c r="S14" s="107">
        <v>5.72</v>
      </c>
      <c r="T14" s="17">
        <v>14</v>
      </c>
      <c r="U14" s="211">
        <v>9.5</v>
      </c>
      <c r="V14" s="330">
        <v>24.5</v>
      </c>
      <c r="W14" s="206">
        <v>47.53</v>
      </c>
      <c r="X14" s="303">
        <v>12</v>
      </c>
      <c r="Y14" s="207">
        <v>373</v>
      </c>
      <c r="Z14" s="366">
        <v>27</v>
      </c>
      <c r="AA14" s="369">
        <f t="shared" si="0"/>
        <v>121.5</v>
      </c>
      <c r="AB14" s="104">
        <v>9</v>
      </c>
      <c r="AC14" s="30"/>
    </row>
    <row r="15" spans="1:29" ht="12.75">
      <c r="A15" s="83" t="s">
        <v>93</v>
      </c>
      <c r="B15" s="78">
        <v>28</v>
      </c>
      <c r="C15" s="112">
        <v>25</v>
      </c>
      <c r="D15" s="78">
        <v>1</v>
      </c>
      <c r="E15" s="78">
        <v>5</v>
      </c>
      <c r="F15" s="96">
        <v>1987</v>
      </c>
      <c r="G15" s="294">
        <v>0.00048726851851851855</v>
      </c>
      <c r="H15" s="301">
        <v>14</v>
      </c>
      <c r="I15" s="46">
        <v>8.65</v>
      </c>
      <c r="J15" s="34">
        <v>17.5</v>
      </c>
      <c r="K15" s="46">
        <v>6.65</v>
      </c>
      <c r="L15" s="34">
        <v>34</v>
      </c>
      <c r="M15" s="46">
        <v>8.7</v>
      </c>
      <c r="N15" s="34">
        <v>21</v>
      </c>
      <c r="O15" s="46">
        <v>9.6</v>
      </c>
      <c r="P15" s="34">
        <v>3</v>
      </c>
      <c r="Q15" s="47">
        <v>8.25</v>
      </c>
      <c r="R15" s="34">
        <v>19</v>
      </c>
      <c r="S15" s="107">
        <v>6.27</v>
      </c>
      <c r="T15" s="17">
        <v>19</v>
      </c>
      <c r="U15" s="211">
        <v>8.2</v>
      </c>
      <c r="V15" s="330">
        <v>3</v>
      </c>
      <c r="W15" s="206">
        <v>66.8</v>
      </c>
      <c r="X15" s="303">
        <v>1</v>
      </c>
      <c r="Y15" s="207">
        <v>500</v>
      </c>
      <c r="Z15" s="366">
        <v>2</v>
      </c>
      <c r="AA15" s="369">
        <f t="shared" si="0"/>
        <v>133.5</v>
      </c>
      <c r="AB15" s="104">
        <v>10</v>
      </c>
      <c r="AC15" s="30"/>
    </row>
    <row r="16" spans="1:29" ht="12.75">
      <c r="A16" s="83" t="s">
        <v>94</v>
      </c>
      <c r="B16" s="78">
        <v>32</v>
      </c>
      <c r="C16" s="112">
        <v>29</v>
      </c>
      <c r="D16" s="78">
        <v>1</v>
      </c>
      <c r="E16" s="78">
        <v>4</v>
      </c>
      <c r="F16" s="96">
        <v>1988</v>
      </c>
      <c r="G16" s="294">
        <v>0.0006122685185185185</v>
      </c>
      <c r="H16" s="301">
        <v>31</v>
      </c>
      <c r="I16" s="46">
        <v>8.95</v>
      </c>
      <c r="J16" s="34">
        <v>14.5</v>
      </c>
      <c r="K16" s="46">
        <v>9.35</v>
      </c>
      <c r="L16" s="34">
        <v>8</v>
      </c>
      <c r="M16" s="46">
        <v>9.35</v>
      </c>
      <c r="N16" s="34">
        <v>7.5</v>
      </c>
      <c r="O16" s="46">
        <v>8.75</v>
      </c>
      <c r="P16" s="34">
        <v>17</v>
      </c>
      <c r="Q16" s="48">
        <v>8.75</v>
      </c>
      <c r="R16" s="34">
        <v>12.5</v>
      </c>
      <c r="S16" s="107">
        <v>4.99</v>
      </c>
      <c r="T16" s="17">
        <v>4</v>
      </c>
      <c r="U16" s="211">
        <v>8.9</v>
      </c>
      <c r="V16" s="330">
        <v>9.5</v>
      </c>
      <c r="W16" s="206">
        <v>35.87</v>
      </c>
      <c r="X16" s="303">
        <v>29</v>
      </c>
      <c r="Y16" s="207">
        <v>464</v>
      </c>
      <c r="Z16" s="366">
        <v>5</v>
      </c>
      <c r="AA16" s="369">
        <f t="shared" si="0"/>
        <v>138</v>
      </c>
      <c r="AB16" s="104">
        <v>11</v>
      </c>
      <c r="AC16" s="30"/>
    </row>
    <row r="17" spans="1:29" ht="12.75">
      <c r="A17" s="83" t="s">
        <v>210</v>
      </c>
      <c r="B17" s="78">
        <v>35</v>
      </c>
      <c r="C17" s="112">
        <v>36</v>
      </c>
      <c r="D17" s="78">
        <v>1</v>
      </c>
      <c r="E17" s="78">
        <v>1</v>
      </c>
      <c r="F17" s="96">
        <v>1987</v>
      </c>
      <c r="G17" s="294">
        <v>0.000548611111111111</v>
      </c>
      <c r="H17" s="301">
        <v>21</v>
      </c>
      <c r="I17" s="46">
        <v>9</v>
      </c>
      <c r="J17" s="34">
        <v>11.5</v>
      </c>
      <c r="K17" s="46">
        <v>8.95</v>
      </c>
      <c r="L17" s="34">
        <v>16</v>
      </c>
      <c r="M17" s="46">
        <v>8.8</v>
      </c>
      <c r="N17" s="34">
        <v>20</v>
      </c>
      <c r="O17" s="46">
        <v>9.1</v>
      </c>
      <c r="P17" s="34">
        <v>14</v>
      </c>
      <c r="Q17" s="48">
        <v>8.5</v>
      </c>
      <c r="R17" s="34">
        <v>18</v>
      </c>
      <c r="S17" s="107">
        <v>6.69</v>
      </c>
      <c r="T17" s="17">
        <v>25</v>
      </c>
      <c r="U17" s="211">
        <v>8.9</v>
      </c>
      <c r="V17" s="330">
        <v>9.5</v>
      </c>
      <c r="W17" s="206">
        <v>62.75</v>
      </c>
      <c r="X17" s="303">
        <v>3</v>
      </c>
      <c r="Y17" s="207">
        <v>448</v>
      </c>
      <c r="Z17" s="366">
        <v>7.5</v>
      </c>
      <c r="AA17" s="369">
        <f t="shared" si="0"/>
        <v>145.5</v>
      </c>
      <c r="AB17" s="104">
        <v>12</v>
      </c>
      <c r="AC17" s="30"/>
    </row>
    <row r="18" spans="1:29" ht="12.75">
      <c r="A18" s="83" t="s">
        <v>211</v>
      </c>
      <c r="B18" s="78">
        <v>35</v>
      </c>
      <c r="C18" s="112">
        <v>37</v>
      </c>
      <c r="D18" s="78">
        <v>1</v>
      </c>
      <c r="E18" s="78">
        <v>1</v>
      </c>
      <c r="F18" s="96">
        <v>1987</v>
      </c>
      <c r="G18" s="294">
        <v>0.0005694444444444445</v>
      </c>
      <c r="H18" s="301">
        <v>22</v>
      </c>
      <c r="I18" s="46">
        <v>9</v>
      </c>
      <c r="J18" s="34">
        <v>11.5</v>
      </c>
      <c r="K18" s="46">
        <v>9.2</v>
      </c>
      <c r="L18" s="34">
        <v>11</v>
      </c>
      <c r="M18" s="46">
        <v>8.85</v>
      </c>
      <c r="N18" s="34">
        <v>18.5</v>
      </c>
      <c r="O18" s="46">
        <v>8.1</v>
      </c>
      <c r="P18" s="34">
        <v>27</v>
      </c>
      <c r="Q18" s="48">
        <v>8.9</v>
      </c>
      <c r="R18" s="34">
        <v>10.5</v>
      </c>
      <c r="S18" s="107">
        <v>5.64</v>
      </c>
      <c r="T18" s="17">
        <v>12</v>
      </c>
      <c r="U18" s="211">
        <v>8.9</v>
      </c>
      <c r="V18" s="330">
        <v>9.5</v>
      </c>
      <c r="W18" s="206">
        <v>40.74</v>
      </c>
      <c r="X18" s="303">
        <v>22</v>
      </c>
      <c r="Y18" s="207">
        <v>396</v>
      </c>
      <c r="Z18" s="366">
        <v>21.5</v>
      </c>
      <c r="AA18" s="369">
        <f t="shared" si="0"/>
        <v>165.5</v>
      </c>
      <c r="AB18" s="104">
        <v>13</v>
      </c>
      <c r="AC18" s="30"/>
    </row>
    <row r="19" spans="1:29" ht="12.75">
      <c r="A19" s="83" t="s">
        <v>88</v>
      </c>
      <c r="B19" s="78">
        <v>14</v>
      </c>
      <c r="C19" s="112">
        <v>12</v>
      </c>
      <c r="D19" s="78">
        <v>1</v>
      </c>
      <c r="E19" s="78">
        <v>5</v>
      </c>
      <c r="F19" s="96">
        <v>1989</v>
      </c>
      <c r="G19" s="294">
        <v>0.0005891203703703704</v>
      </c>
      <c r="H19" s="301">
        <v>26</v>
      </c>
      <c r="I19" s="46">
        <v>9.15</v>
      </c>
      <c r="J19" s="34">
        <v>7</v>
      </c>
      <c r="K19" s="46">
        <v>9.5</v>
      </c>
      <c r="L19" s="34">
        <v>5</v>
      </c>
      <c r="M19" s="46">
        <v>9.1</v>
      </c>
      <c r="N19" s="34">
        <v>13.5</v>
      </c>
      <c r="O19" s="46">
        <v>9.35</v>
      </c>
      <c r="P19" s="34">
        <v>11.5</v>
      </c>
      <c r="Q19" s="48">
        <v>9.1</v>
      </c>
      <c r="R19" s="34">
        <v>6</v>
      </c>
      <c r="S19" s="107">
        <v>6.95</v>
      </c>
      <c r="T19" s="17">
        <v>27</v>
      </c>
      <c r="U19" s="211">
        <v>9.5</v>
      </c>
      <c r="V19" s="330">
        <v>24.5</v>
      </c>
      <c r="W19" s="206">
        <v>34.56</v>
      </c>
      <c r="X19" s="303">
        <v>32</v>
      </c>
      <c r="Y19" s="207">
        <v>387</v>
      </c>
      <c r="Z19" s="366">
        <v>26</v>
      </c>
      <c r="AA19" s="369">
        <f t="shared" si="0"/>
        <v>178.5</v>
      </c>
      <c r="AB19" s="104">
        <v>14</v>
      </c>
      <c r="AC19" s="30"/>
    </row>
    <row r="20" spans="1:29" ht="12.75">
      <c r="A20" s="83" t="s">
        <v>197</v>
      </c>
      <c r="B20" s="78">
        <v>24</v>
      </c>
      <c r="C20" s="112">
        <v>18</v>
      </c>
      <c r="D20" s="78">
        <v>1</v>
      </c>
      <c r="E20" s="78">
        <v>1</v>
      </c>
      <c r="F20" s="96">
        <v>1988</v>
      </c>
      <c r="G20" s="294">
        <v>0.0005925925925925926</v>
      </c>
      <c r="H20" s="301">
        <v>27</v>
      </c>
      <c r="I20" s="46">
        <v>9</v>
      </c>
      <c r="J20" s="34">
        <v>11.5</v>
      </c>
      <c r="K20" s="46">
        <v>9.4</v>
      </c>
      <c r="L20" s="34">
        <v>7</v>
      </c>
      <c r="M20" s="46">
        <v>9.55</v>
      </c>
      <c r="N20" s="34">
        <v>4</v>
      </c>
      <c r="O20" s="46">
        <v>9.4</v>
      </c>
      <c r="P20" s="34">
        <v>9</v>
      </c>
      <c r="Q20" s="48">
        <v>9.2</v>
      </c>
      <c r="R20" s="34">
        <v>4.5</v>
      </c>
      <c r="S20" s="107">
        <v>6.61</v>
      </c>
      <c r="T20" s="17">
        <v>24</v>
      </c>
      <c r="U20" s="211">
        <v>10.9</v>
      </c>
      <c r="V20" s="330">
        <v>38</v>
      </c>
      <c r="W20" s="206">
        <v>41.21</v>
      </c>
      <c r="X20" s="303">
        <v>21</v>
      </c>
      <c r="Y20" s="207">
        <v>343</v>
      </c>
      <c r="Z20" s="366">
        <v>34</v>
      </c>
      <c r="AA20" s="369">
        <f t="shared" si="0"/>
        <v>180</v>
      </c>
      <c r="AB20" s="104">
        <v>15</v>
      </c>
      <c r="AC20" s="30"/>
    </row>
    <row r="21" spans="1:29" ht="12.75">
      <c r="A21" s="83" t="s">
        <v>87</v>
      </c>
      <c r="B21" s="78">
        <v>12</v>
      </c>
      <c r="C21" s="112">
        <v>11</v>
      </c>
      <c r="D21" s="78">
        <v>1</v>
      </c>
      <c r="E21" s="78">
        <v>3</v>
      </c>
      <c r="F21" s="96">
        <v>1989</v>
      </c>
      <c r="G21" s="294">
        <v>0.0004537037037037038</v>
      </c>
      <c r="H21" s="301">
        <v>7.5</v>
      </c>
      <c r="I21" s="46">
        <v>7.7</v>
      </c>
      <c r="J21" s="34">
        <v>29</v>
      </c>
      <c r="K21" s="46">
        <v>7.95</v>
      </c>
      <c r="L21" s="34">
        <v>23</v>
      </c>
      <c r="M21" s="46">
        <v>7.95</v>
      </c>
      <c r="N21" s="34">
        <v>26</v>
      </c>
      <c r="O21" s="46">
        <v>8.9</v>
      </c>
      <c r="P21" s="34">
        <v>16</v>
      </c>
      <c r="Q21" s="48">
        <v>7.85</v>
      </c>
      <c r="R21" s="34">
        <v>21.5</v>
      </c>
      <c r="S21" s="107">
        <v>5.54</v>
      </c>
      <c r="T21" s="17">
        <v>11</v>
      </c>
      <c r="U21" s="211">
        <v>9</v>
      </c>
      <c r="V21" s="330">
        <v>14</v>
      </c>
      <c r="W21" s="206">
        <v>48.65</v>
      </c>
      <c r="X21" s="303">
        <v>11</v>
      </c>
      <c r="Y21" s="207">
        <v>394</v>
      </c>
      <c r="Z21" s="366">
        <v>23.5</v>
      </c>
      <c r="AA21" s="369">
        <f t="shared" si="0"/>
        <v>182.5</v>
      </c>
      <c r="AB21" s="104">
        <v>16</v>
      </c>
      <c r="AC21" s="30"/>
    </row>
    <row r="22" spans="1:29" ht="12.75">
      <c r="A22" s="83" t="s">
        <v>189</v>
      </c>
      <c r="B22" s="78">
        <v>5</v>
      </c>
      <c r="C22" s="112">
        <v>2</v>
      </c>
      <c r="D22" s="78">
        <v>1</v>
      </c>
      <c r="E22" s="78">
        <v>1</v>
      </c>
      <c r="F22" s="96">
        <v>1989</v>
      </c>
      <c r="G22" s="294">
        <v>0.0005833333333333334</v>
      </c>
      <c r="H22" s="301">
        <v>24</v>
      </c>
      <c r="I22" s="46">
        <v>9.1</v>
      </c>
      <c r="J22" s="34">
        <v>8</v>
      </c>
      <c r="K22" s="46">
        <v>9.3</v>
      </c>
      <c r="L22" s="34">
        <v>9.5</v>
      </c>
      <c r="M22" s="46">
        <v>9.25</v>
      </c>
      <c r="N22" s="34">
        <v>9</v>
      </c>
      <c r="O22" s="46">
        <v>9.4</v>
      </c>
      <c r="P22" s="34">
        <v>9</v>
      </c>
      <c r="Q22" s="48">
        <v>8.6</v>
      </c>
      <c r="R22" s="34">
        <v>16.5</v>
      </c>
      <c r="S22" s="107">
        <v>6.91</v>
      </c>
      <c r="T22" s="17">
        <v>26</v>
      </c>
      <c r="U22" s="211">
        <v>9.7</v>
      </c>
      <c r="V22" s="330">
        <v>30</v>
      </c>
      <c r="W22" s="206">
        <v>36.94</v>
      </c>
      <c r="X22" s="303">
        <v>28</v>
      </c>
      <c r="Y22" s="207">
        <v>392</v>
      </c>
      <c r="Z22" s="366">
        <v>25</v>
      </c>
      <c r="AA22" s="369">
        <f t="shared" si="0"/>
        <v>185</v>
      </c>
      <c r="AB22" s="104">
        <v>17</v>
      </c>
      <c r="AC22" s="30"/>
    </row>
    <row r="23" spans="1:29" ht="12.75">
      <c r="A23" s="83" t="s">
        <v>212</v>
      </c>
      <c r="B23" s="78">
        <v>35</v>
      </c>
      <c r="C23" s="112">
        <v>38</v>
      </c>
      <c r="D23" s="78">
        <v>1</v>
      </c>
      <c r="E23" s="78">
        <v>1</v>
      </c>
      <c r="F23" s="96">
        <v>1989</v>
      </c>
      <c r="G23" s="294">
        <v>0.0006261574074074074</v>
      </c>
      <c r="H23" s="301">
        <v>33</v>
      </c>
      <c r="I23" s="46">
        <v>9.05</v>
      </c>
      <c r="J23" s="34">
        <v>9</v>
      </c>
      <c r="K23" s="46">
        <v>8.4</v>
      </c>
      <c r="L23" s="34">
        <v>21</v>
      </c>
      <c r="M23" s="46">
        <v>9</v>
      </c>
      <c r="N23" s="34">
        <v>15.5</v>
      </c>
      <c r="O23" s="46">
        <v>8.25</v>
      </c>
      <c r="P23" s="34">
        <v>23</v>
      </c>
      <c r="Q23" s="48">
        <v>9</v>
      </c>
      <c r="R23" s="34">
        <v>7.5</v>
      </c>
      <c r="S23" s="107">
        <v>7.22</v>
      </c>
      <c r="T23" s="17">
        <v>29</v>
      </c>
      <c r="U23" s="211">
        <v>9.3</v>
      </c>
      <c r="V23" s="330">
        <v>18.5</v>
      </c>
      <c r="W23" s="206">
        <v>43</v>
      </c>
      <c r="X23" s="303">
        <v>17</v>
      </c>
      <c r="Y23" s="207">
        <v>400</v>
      </c>
      <c r="Z23" s="366">
        <v>19.5</v>
      </c>
      <c r="AA23" s="369">
        <f t="shared" si="0"/>
        <v>193</v>
      </c>
      <c r="AB23" s="104">
        <v>18</v>
      </c>
      <c r="AC23" s="30"/>
    </row>
    <row r="24" spans="1:29" ht="12.75">
      <c r="A24" s="83" t="s">
        <v>207</v>
      </c>
      <c r="B24" s="78">
        <v>33</v>
      </c>
      <c r="C24" s="112">
        <v>33</v>
      </c>
      <c r="D24" s="78">
        <v>1</v>
      </c>
      <c r="E24" s="78">
        <v>3</v>
      </c>
      <c r="F24" s="96">
        <v>1990</v>
      </c>
      <c r="G24" s="294">
        <v>0.0006041666666666667</v>
      </c>
      <c r="H24" s="301">
        <v>29</v>
      </c>
      <c r="I24" s="46">
        <v>8.9</v>
      </c>
      <c r="J24" s="34">
        <v>16</v>
      </c>
      <c r="K24" s="46">
        <v>9.15</v>
      </c>
      <c r="L24" s="34">
        <v>12</v>
      </c>
      <c r="M24" s="46">
        <v>9.2</v>
      </c>
      <c r="N24" s="34">
        <v>10.5</v>
      </c>
      <c r="O24" s="46">
        <v>8.55</v>
      </c>
      <c r="P24" s="34">
        <v>19</v>
      </c>
      <c r="Q24" s="48">
        <v>7.95</v>
      </c>
      <c r="R24" s="34">
        <v>20</v>
      </c>
      <c r="S24" s="107">
        <v>5.88</v>
      </c>
      <c r="T24" s="17">
        <v>17</v>
      </c>
      <c r="U24" s="211">
        <v>9.6</v>
      </c>
      <c r="V24" s="330">
        <v>27.5</v>
      </c>
      <c r="W24" s="206">
        <v>32.46</v>
      </c>
      <c r="X24" s="303">
        <v>34</v>
      </c>
      <c r="Y24" s="207">
        <v>414</v>
      </c>
      <c r="Z24" s="366">
        <v>15</v>
      </c>
      <c r="AA24" s="369">
        <f t="shared" si="0"/>
        <v>200</v>
      </c>
      <c r="AB24" s="104">
        <v>19</v>
      </c>
      <c r="AC24" s="30"/>
    </row>
    <row r="25" spans="1:29" ht="12.75">
      <c r="A25" s="83" t="s">
        <v>201</v>
      </c>
      <c r="B25" s="78">
        <v>28</v>
      </c>
      <c r="C25" s="112">
        <v>26</v>
      </c>
      <c r="D25" s="78">
        <v>1</v>
      </c>
      <c r="E25" s="78">
        <v>5</v>
      </c>
      <c r="F25" s="96">
        <v>1988</v>
      </c>
      <c r="G25" s="294">
        <v>0.0005069444444444444</v>
      </c>
      <c r="H25" s="301">
        <v>17</v>
      </c>
      <c r="I25" s="46">
        <v>7.2</v>
      </c>
      <c r="J25" s="34">
        <v>32.5</v>
      </c>
      <c r="K25" s="46">
        <v>7.75</v>
      </c>
      <c r="L25" s="34">
        <v>27</v>
      </c>
      <c r="M25" s="46">
        <v>7.45</v>
      </c>
      <c r="N25" s="34">
        <v>32</v>
      </c>
      <c r="O25" s="46">
        <v>8.5</v>
      </c>
      <c r="P25" s="34">
        <v>20.5</v>
      </c>
      <c r="Q25" s="48">
        <v>7.85</v>
      </c>
      <c r="R25" s="34">
        <v>21.5</v>
      </c>
      <c r="S25" s="107">
        <v>5.18</v>
      </c>
      <c r="T25" s="17">
        <v>7</v>
      </c>
      <c r="U25" s="211">
        <v>9.1</v>
      </c>
      <c r="V25" s="330">
        <v>16.5</v>
      </c>
      <c r="W25" s="206">
        <v>43.54</v>
      </c>
      <c r="X25" s="303">
        <v>16</v>
      </c>
      <c r="Y25" s="207">
        <v>420</v>
      </c>
      <c r="Z25" s="366">
        <v>11.5</v>
      </c>
      <c r="AA25" s="369">
        <f t="shared" si="0"/>
        <v>201.5</v>
      </c>
      <c r="AB25" s="104">
        <v>20</v>
      </c>
      <c r="AC25" s="30"/>
    </row>
    <row r="26" spans="1:29" ht="12.75">
      <c r="A26" s="83" t="s">
        <v>198</v>
      </c>
      <c r="B26" s="78">
        <v>25</v>
      </c>
      <c r="C26" s="112">
        <v>19</v>
      </c>
      <c r="D26" s="78">
        <v>1</v>
      </c>
      <c r="E26" s="78">
        <v>3</v>
      </c>
      <c r="F26" s="96">
        <v>1990</v>
      </c>
      <c r="G26" s="294">
        <v>0.0004259259259259259</v>
      </c>
      <c r="H26" s="301">
        <v>4</v>
      </c>
      <c r="I26" s="46">
        <v>8.05</v>
      </c>
      <c r="J26" s="34">
        <v>23</v>
      </c>
      <c r="K26" s="46">
        <v>9.3</v>
      </c>
      <c r="L26" s="34">
        <v>9.5</v>
      </c>
      <c r="M26" s="46">
        <v>8.85</v>
      </c>
      <c r="N26" s="34">
        <v>18.5</v>
      </c>
      <c r="O26" s="46">
        <v>8.5</v>
      </c>
      <c r="P26" s="34">
        <v>20.5</v>
      </c>
      <c r="Q26" s="48">
        <v>6.8</v>
      </c>
      <c r="R26" s="34">
        <v>30.5</v>
      </c>
      <c r="S26" s="107">
        <v>7.11</v>
      </c>
      <c r="T26" s="17">
        <v>28</v>
      </c>
      <c r="U26" s="211">
        <v>9.4</v>
      </c>
      <c r="V26" s="330">
        <v>21.5</v>
      </c>
      <c r="W26" s="206">
        <v>34.74</v>
      </c>
      <c r="X26" s="303">
        <v>31</v>
      </c>
      <c r="Y26" s="207">
        <v>410</v>
      </c>
      <c r="Z26" s="366">
        <v>16.5</v>
      </c>
      <c r="AA26" s="369">
        <f t="shared" si="0"/>
        <v>203</v>
      </c>
      <c r="AB26" s="104">
        <v>21</v>
      </c>
      <c r="AC26" s="43"/>
    </row>
    <row r="27" spans="1:29" ht="12.75">
      <c r="A27" s="83" t="s">
        <v>193</v>
      </c>
      <c r="B27" s="78">
        <v>11</v>
      </c>
      <c r="C27" s="112">
        <v>7</v>
      </c>
      <c r="D27" s="78">
        <v>1</v>
      </c>
      <c r="E27" s="78">
        <v>1</v>
      </c>
      <c r="F27" s="96">
        <v>1990</v>
      </c>
      <c r="G27" s="294">
        <v>0.000545138888888889</v>
      </c>
      <c r="H27" s="301">
        <v>20</v>
      </c>
      <c r="I27" s="46">
        <v>9</v>
      </c>
      <c r="J27" s="34">
        <v>11.5</v>
      </c>
      <c r="K27" s="46">
        <v>8.9</v>
      </c>
      <c r="L27" s="34">
        <v>17</v>
      </c>
      <c r="M27" s="46">
        <v>9</v>
      </c>
      <c r="N27" s="34">
        <v>15.5</v>
      </c>
      <c r="O27" s="46">
        <v>8.6</v>
      </c>
      <c r="P27" s="34">
        <v>18</v>
      </c>
      <c r="Q27" s="48">
        <v>8.9</v>
      </c>
      <c r="R27" s="34">
        <v>10.5</v>
      </c>
      <c r="S27" s="107">
        <v>6.24</v>
      </c>
      <c r="T27" s="17">
        <v>18</v>
      </c>
      <c r="U27" s="211">
        <v>10.3</v>
      </c>
      <c r="V27" s="330">
        <v>34</v>
      </c>
      <c r="W27" s="206">
        <v>35.56</v>
      </c>
      <c r="X27" s="303">
        <v>30</v>
      </c>
      <c r="Y27" s="207">
        <v>339</v>
      </c>
      <c r="Z27" s="366">
        <v>35</v>
      </c>
      <c r="AA27" s="369">
        <f t="shared" si="0"/>
        <v>209.5</v>
      </c>
      <c r="AB27" s="104">
        <v>22</v>
      </c>
      <c r="AC27" s="30"/>
    </row>
    <row r="28" spans="1:29" ht="12.75">
      <c r="A28" s="83" t="s">
        <v>206</v>
      </c>
      <c r="B28" s="78">
        <v>33</v>
      </c>
      <c r="C28" s="112">
        <v>32</v>
      </c>
      <c r="D28" s="78">
        <v>1</v>
      </c>
      <c r="E28" s="78">
        <v>3</v>
      </c>
      <c r="F28" s="96">
        <v>1988</v>
      </c>
      <c r="G28" s="294">
        <v>0.0004560185185185185</v>
      </c>
      <c r="H28" s="301">
        <v>9</v>
      </c>
      <c r="I28" s="46">
        <v>7.95</v>
      </c>
      <c r="J28" s="34">
        <v>24.5</v>
      </c>
      <c r="K28" s="46">
        <v>7.75</v>
      </c>
      <c r="L28" s="34">
        <v>27</v>
      </c>
      <c r="M28" s="46">
        <v>7.75</v>
      </c>
      <c r="N28" s="34">
        <v>29</v>
      </c>
      <c r="O28" s="46">
        <v>7.85</v>
      </c>
      <c r="P28" s="34">
        <v>31</v>
      </c>
      <c r="Q28" s="48">
        <v>6.1</v>
      </c>
      <c r="R28" s="34">
        <v>36</v>
      </c>
      <c r="S28" s="107">
        <v>5.14</v>
      </c>
      <c r="T28" s="17">
        <v>6</v>
      </c>
      <c r="U28" s="211">
        <v>8.9</v>
      </c>
      <c r="V28" s="330">
        <v>9.5</v>
      </c>
      <c r="W28" s="206">
        <v>41.48</v>
      </c>
      <c r="X28" s="303">
        <v>20</v>
      </c>
      <c r="Y28" s="207">
        <v>404</v>
      </c>
      <c r="Z28" s="366">
        <v>18</v>
      </c>
      <c r="AA28" s="369">
        <f t="shared" si="0"/>
        <v>210</v>
      </c>
      <c r="AB28" s="104">
        <v>23</v>
      </c>
      <c r="AC28" s="43"/>
    </row>
    <row r="29" spans="1:29" ht="12.75">
      <c r="A29" s="83" t="s">
        <v>208</v>
      </c>
      <c r="B29" s="78">
        <v>33</v>
      </c>
      <c r="C29" s="112">
        <v>34</v>
      </c>
      <c r="D29" s="78">
        <v>1</v>
      </c>
      <c r="E29" s="78">
        <v>3</v>
      </c>
      <c r="F29" s="96">
        <v>1989</v>
      </c>
      <c r="G29" s="294">
        <v>0.0004398148148148148</v>
      </c>
      <c r="H29" s="301">
        <v>6</v>
      </c>
      <c r="I29" s="46">
        <v>8.2</v>
      </c>
      <c r="J29" s="34">
        <v>22</v>
      </c>
      <c r="K29" s="46">
        <v>7.9</v>
      </c>
      <c r="L29" s="34">
        <v>24</v>
      </c>
      <c r="M29" s="46">
        <v>7.8</v>
      </c>
      <c r="N29" s="34">
        <v>28</v>
      </c>
      <c r="O29" s="46">
        <v>6.1</v>
      </c>
      <c r="P29" s="34">
        <v>37</v>
      </c>
      <c r="Q29" s="46">
        <v>6.3</v>
      </c>
      <c r="R29" s="34">
        <v>34</v>
      </c>
      <c r="S29" s="107">
        <v>5.3</v>
      </c>
      <c r="T29" s="17">
        <v>9</v>
      </c>
      <c r="U29" s="211">
        <v>9.1</v>
      </c>
      <c r="V29" s="330">
        <v>16.5</v>
      </c>
      <c r="W29" s="206">
        <v>42.07</v>
      </c>
      <c r="X29" s="303">
        <v>18</v>
      </c>
      <c r="Y29" s="207">
        <v>400</v>
      </c>
      <c r="Z29" s="366">
        <v>19.5</v>
      </c>
      <c r="AA29" s="369">
        <f t="shared" si="0"/>
        <v>214</v>
      </c>
      <c r="AB29" s="104">
        <v>24</v>
      </c>
      <c r="AC29" s="43"/>
    </row>
    <row r="30" spans="1:29" ht="12.75">
      <c r="A30" s="83" t="s">
        <v>200</v>
      </c>
      <c r="B30" s="78">
        <v>26</v>
      </c>
      <c r="C30" s="112">
        <v>23</v>
      </c>
      <c r="D30" s="78">
        <v>1</v>
      </c>
      <c r="E30" s="78">
        <v>2</v>
      </c>
      <c r="F30" s="96">
        <v>1988</v>
      </c>
      <c r="G30" s="294">
        <v>0.0005104166666666667</v>
      </c>
      <c r="H30" s="301">
        <v>18</v>
      </c>
      <c r="I30" s="46">
        <v>7.25</v>
      </c>
      <c r="J30" s="34">
        <v>31</v>
      </c>
      <c r="K30" s="46">
        <v>7.85</v>
      </c>
      <c r="L30" s="34">
        <v>25</v>
      </c>
      <c r="M30" s="46">
        <v>7.5</v>
      </c>
      <c r="N30" s="34">
        <v>31</v>
      </c>
      <c r="O30" s="46">
        <v>8</v>
      </c>
      <c r="P30" s="34">
        <v>29</v>
      </c>
      <c r="Q30" s="46">
        <v>7.3</v>
      </c>
      <c r="R30" s="34">
        <v>26</v>
      </c>
      <c r="S30" s="107">
        <v>7.98</v>
      </c>
      <c r="T30" s="17">
        <v>33</v>
      </c>
      <c r="U30" s="211">
        <v>8.9</v>
      </c>
      <c r="V30" s="330">
        <v>9.5</v>
      </c>
      <c r="W30" s="206">
        <v>63.03</v>
      </c>
      <c r="X30" s="303">
        <v>2</v>
      </c>
      <c r="Y30" s="207">
        <v>420</v>
      </c>
      <c r="Z30" s="366">
        <v>11.5</v>
      </c>
      <c r="AA30" s="369">
        <f t="shared" si="0"/>
        <v>216</v>
      </c>
      <c r="AB30" s="104">
        <v>25</v>
      </c>
      <c r="AC30" s="43"/>
    </row>
    <row r="31" spans="1:29" ht="12.75">
      <c r="A31" s="83" t="s">
        <v>91</v>
      </c>
      <c r="B31" s="78">
        <v>26</v>
      </c>
      <c r="C31" s="112">
        <v>22</v>
      </c>
      <c r="D31" s="78">
        <v>1</v>
      </c>
      <c r="E31" s="78">
        <v>2</v>
      </c>
      <c r="F31" s="96">
        <v>1989</v>
      </c>
      <c r="G31" s="294">
        <v>0.0006747685185185184</v>
      </c>
      <c r="H31" s="301">
        <v>36</v>
      </c>
      <c r="I31" s="46">
        <v>8.65</v>
      </c>
      <c r="J31" s="34">
        <v>17.5</v>
      </c>
      <c r="K31" s="46">
        <v>8.85</v>
      </c>
      <c r="L31" s="34">
        <v>18</v>
      </c>
      <c r="M31" s="46">
        <v>9.1</v>
      </c>
      <c r="N31" s="34">
        <v>13.5</v>
      </c>
      <c r="O31" s="46">
        <v>8.45</v>
      </c>
      <c r="P31" s="34">
        <v>22</v>
      </c>
      <c r="Q31" s="46">
        <v>8.7</v>
      </c>
      <c r="R31" s="34">
        <v>14.5</v>
      </c>
      <c r="S31" s="107">
        <v>7.31</v>
      </c>
      <c r="T31" s="17">
        <v>30</v>
      </c>
      <c r="U31" s="211">
        <v>9.4</v>
      </c>
      <c r="V31" s="330">
        <v>21.5</v>
      </c>
      <c r="W31" s="206">
        <v>38.45</v>
      </c>
      <c r="X31" s="303">
        <v>26</v>
      </c>
      <c r="Y31" s="207">
        <v>394</v>
      </c>
      <c r="Z31" s="366">
        <v>23.5</v>
      </c>
      <c r="AA31" s="369">
        <f t="shared" si="0"/>
        <v>222.5</v>
      </c>
      <c r="AB31" s="104">
        <v>26</v>
      </c>
      <c r="AC31" s="30"/>
    </row>
    <row r="32" spans="1:29" ht="12.75">
      <c r="A32" s="83" t="s">
        <v>202</v>
      </c>
      <c r="B32" s="78">
        <v>28</v>
      </c>
      <c r="C32" s="112">
        <v>27</v>
      </c>
      <c r="D32" s="78">
        <v>1</v>
      </c>
      <c r="E32" s="78">
        <v>5</v>
      </c>
      <c r="F32" s="96">
        <v>1989</v>
      </c>
      <c r="G32" s="294">
        <v>0.0006736111111111113</v>
      </c>
      <c r="H32" s="301">
        <v>35</v>
      </c>
      <c r="I32" s="46">
        <v>7.2</v>
      </c>
      <c r="J32" s="34">
        <v>32.5</v>
      </c>
      <c r="K32" s="46">
        <v>7.15</v>
      </c>
      <c r="L32" s="34">
        <v>30</v>
      </c>
      <c r="M32" s="46">
        <v>7.65</v>
      </c>
      <c r="N32" s="34">
        <v>30</v>
      </c>
      <c r="O32" s="46">
        <v>9.5</v>
      </c>
      <c r="P32" s="34">
        <v>5</v>
      </c>
      <c r="Q32" s="46">
        <v>7.45</v>
      </c>
      <c r="R32" s="34">
        <v>24</v>
      </c>
      <c r="S32" s="107">
        <v>6.32</v>
      </c>
      <c r="T32" s="17">
        <v>20</v>
      </c>
      <c r="U32" s="211">
        <v>9.6</v>
      </c>
      <c r="V32" s="330">
        <v>27.5</v>
      </c>
      <c r="W32" s="206">
        <v>43.6</v>
      </c>
      <c r="X32" s="303">
        <v>14</v>
      </c>
      <c r="Y32" s="207">
        <v>418</v>
      </c>
      <c r="Z32" s="366">
        <v>14</v>
      </c>
      <c r="AA32" s="369">
        <f t="shared" si="0"/>
        <v>232</v>
      </c>
      <c r="AB32" s="104">
        <v>27</v>
      </c>
      <c r="AC32" s="43"/>
    </row>
    <row r="33" spans="1:29" ht="12.75">
      <c r="A33" s="83" t="s">
        <v>195</v>
      </c>
      <c r="B33" s="78">
        <v>11</v>
      </c>
      <c r="C33" s="112">
        <v>10</v>
      </c>
      <c r="D33" s="78">
        <v>1</v>
      </c>
      <c r="E33" s="78">
        <v>1</v>
      </c>
      <c r="F33" s="96">
        <v>1988</v>
      </c>
      <c r="G33" s="294">
        <v>0.0005219907407407407</v>
      </c>
      <c r="H33" s="301">
        <v>19</v>
      </c>
      <c r="I33" s="46">
        <v>6.6</v>
      </c>
      <c r="J33" s="34">
        <v>36</v>
      </c>
      <c r="K33" s="46">
        <v>7.3</v>
      </c>
      <c r="L33" s="34">
        <v>29</v>
      </c>
      <c r="M33" s="46">
        <v>7.2</v>
      </c>
      <c r="N33" s="34">
        <v>35</v>
      </c>
      <c r="O33" s="46">
        <v>7.2</v>
      </c>
      <c r="P33" s="34">
        <v>35</v>
      </c>
      <c r="Q33" s="46">
        <v>7.25</v>
      </c>
      <c r="R33" s="34">
        <v>27</v>
      </c>
      <c r="S33" s="107">
        <v>5.7</v>
      </c>
      <c r="T33" s="17">
        <v>13</v>
      </c>
      <c r="U33" s="211">
        <v>9.4</v>
      </c>
      <c r="V33" s="330">
        <v>21.5</v>
      </c>
      <c r="W33" s="206">
        <v>51.2</v>
      </c>
      <c r="X33" s="303">
        <v>8</v>
      </c>
      <c r="Y33" s="207">
        <v>419</v>
      </c>
      <c r="Z33" s="366">
        <v>13</v>
      </c>
      <c r="AA33" s="369">
        <f t="shared" si="0"/>
        <v>236.5</v>
      </c>
      <c r="AB33" s="104">
        <v>28</v>
      </c>
      <c r="AC33" s="43"/>
    </row>
    <row r="34" spans="1:29" ht="12.75">
      <c r="A34" s="83" t="s">
        <v>209</v>
      </c>
      <c r="B34" s="78">
        <v>33</v>
      </c>
      <c r="C34" s="112">
        <v>35</v>
      </c>
      <c r="D34" s="78">
        <v>1</v>
      </c>
      <c r="E34" s="78">
        <v>3</v>
      </c>
      <c r="F34" s="96">
        <v>1990</v>
      </c>
      <c r="G34" s="294">
        <v>0.00043402777777777775</v>
      </c>
      <c r="H34" s="301">
        <v>5</v>
      </c>
      <c r="I34" s="46">
        <v>6.75</v>
      </c>
      <c r="J34" s="34">
        <v>35</v>
      </c>
      <c r="K34" s="46">
        <v>4.6</v>
      </c>
      <c r="L34" s="34">
        <v>37</v>
      </c>
      <c r="M34" s="46">
        <v>7.85</v>
      </c>
      <c r="N34" s="34">
        <v>27</v>
      </c>
      <c r="O34" s="46">
        <v>8</v>
      </c>
      <c r="P34" s="34">
        <v>29</v>
      </c>
      <c r="Q34" s="46">
        <v>6.4</v>
      </c>
      <c r="R34" s="34">
        <v>33</v>
      </c>
      <c r="S34" s="107">
        <v>6.58</v>
      </c>
      <c r="T34" s="17">
        <v>22</v>
      </c>
      <c r="U34" s="211">
        <v>9</v>
      </c>
      <c r="V34" s="330">
        <v>14</v>
      </c>
      <c r="W34" s="206">
        <v>32.66</v>
      </c>
      <c r="X34" s="303">
        <v>33</v>
      </c>
      <c r="Y34" s="207">
        <v>370</v>
      </c>
      <c r="Z34" s="366">
        <v>28.5</v>
      </c>
      <c r="AA34" s="369">
        <f t="shared" si="0"/>
        <v>263.5</v>
      </c>
      <c r="AB34" s="104">
        <v>29</v>
      </c>
      <c r="AC34" s="43"/>
    </row>
    <row r="35" spans="1:29" ht="12.75">
      <c r="A35" s="83" t="s">
        <v>90</v>
      </c>
      <c r="B35" s="78">
        <v>26</v>
      </c>
      <c r="C35" s="112">
        <v>21</v>
      </c>
      <c r="D35" s="78">
        <v>1</v>
      </c>
      <c r="E35" s="78">
        <v>2</v>
      </c>
      <c r="F35" s="96">
        <v>1988</v>
      </c>
      <c r="G35" s="294">
        <v>0.0006180555555555556</v>
      </c>
      <c r="H35" s="301">
        <v>32</v>
      </c>
      <c r="I35" s="46">
        <v>7.9</v>
      </c>
      <c r="J35" s="34">
        <v>26</v>
      </c>
      <c r="K35" s="46">
        <v>8.65</v>
      </c>
      <c r="L35" s="34">
        <v>19</v>
      </c>
      <c r="M35" s="46">
        <v>8.6</v>
      </c>
      <c r="N35" s="34">
        <v>22</v>
      </c>
      <c r="O35" s="46">
        <v>8</v>
      </c>
      <c r="P35" s="34">
        <v>29</v>
      </c>
      <c r="Q35" s="46">
        <v>8.6</v>
      </c>
      <c r="R35" s="34">
        <v>16.5</v>
      </c>
      <c r="S35" s="107">
        <v>9.23</v>
      </c>
      <c r="T35" s="17">
        <v>37</v>
      </c>
      <c r="U35" s="211">
        <v>9.9</v>
      </c>
      <c r="V35" s="330">
        <v>32</v>
      </c>
      <c r="W35" s="206">
        <v>40.57</v>
      </c>
      <c r="X35" s="303">
        <v>24</v>
      </c>
      <c r="Y35" s="207">
        <v>358</v>
      </c>
      <c r="Z35" s="366">
        <v>31</v>
      </c>
      <c r="AA35" s="369">
        <f t="shared" si="0"/>
        <v>268.5</v>
      </c>
      <c r="AB35" s="104">
        <v>30</v>
      </c>
      <c r="AC35" s="43"/>
    </row>
    <row r="36" spans="1:29" ht="12.75">
      <c r="A36" s="83" t="s">
        <v>199</v>
      </c>
      <c r="B36" s="78">
        <v>25</v>
      </c>
      <c r="C36" s="112">
        <v>20</v>
      </c>
      <c r="D36" s="78">
        <v>1</v>
      </c>
      <c r="E36" s="78">
        <v>3</v>
      </c>
      <c r="F36" s="96">
        <v>1990</v>
      </c>
      <c r="G36" s="294">
        <v>0.00059375</v>
      </c>
      <c r="H36" s="301">
        <v>28</v>
      </c>
      <c r="I36" s="46">
        <v>6.8</v>
      </c>
      <c r="J36" s="34">
        <v>34</v>
      </c>
      <c r="K36" s="46">
        <v>6.8</v>
      </c>
      <c r="L36" s="34">
        <v>32.5</v>
      </c>
      <c r="M36" s="46">
        <v>7.4</v>
      </c>
      <c r="N36" s="34">
        <v>33.5</v>
      </c>
      <c r="O36" s="46">
        <v>8.2</v>
      </c>
      <c r="P36" s="34">
        <v>25</v>
      </c>
      <c r="Q36" s="46">
        <v>6.2</v>
      </c>
      <c r="R36" s="34">
        <v>35</v>
      </c>
      <c r="S36" s="107">
        <v>5.87</v>
      </c>
      <c r="T36" s="17">
        <v>16</v>
      </c>
      <c r="U36" s="211">
        <v>9.6</v>
      </c>
      <c r="V36" s="330">
        <v>27.5</v>
      </c>
      <c r="W36" s="206">
        <v>27.33</v>
      </c>
      <c r="X36" s="303">
        <v>36</v>
      </c>
      <c r="Y36" s="207">
        <v>410</v>
      </c>
      <c r="Z36" s="366">
        <v>16.5</v>
      </c>
      <c r="AA36" s="369">
        <f t="shared" si="0"/>
        <v>284</v>
      </c>
      <c r="AB36" s="104">
        <v>31</v>
      </c>
      <c r="AC36" s="43"/>
    </row>
    <row r="37" spans="1:29" ht="12.75">
      <c r="A37" s="83" t="s">
        <v>92</v>
      </c>
      <c r="B37" s="78">
        <v>26</v>
      </c>
      <c r="C37" s="112">
        <v>24</v>
      </c>
      <c r="D37" s="78">
        <v>1</v>
      </c>
      <c r="E37" s="78">
        <v>2</v>
      </c>
      <c r="F37" s="96">
        <v>1989</v>
      </c>
      <c r="G37" s="294">
        <v>0.0007268518518518518</v>
      </c>
      <c r="H37" s="301">
        <v>37</v>
      </c>
      <c r="I37" s="46">
        <v>8.45</v>
      </c>
      <c r="J37" s="34">
        <v>20</v>
      </c>
      <c r="K37" s="46">
        <v>5</v>
      </c>
      <c r="L37" s="34">
        <v>36</v>
      </c>
      <c r="M37" s="46">
        <v>8.15</v>
      </c>
      <c r="N37" s="34">
        <v>24</v>
      </c>
      <c r="O37" s="46">
        <v>8.2</v>
      </c>
      <c r="P37" s="34">
        <v>25</v>
      </c>
      <c r="Q37" s="46">
        <v>7.4</v>
      </c>
      <c r="R37" s="34">
        <v>25</v>
      </c>
      <c r="S37" s="107">
        <v>7.61</v>
      </c>
      <c r="T37" s="17">
        <v>31</v>
      </c>
      <c r="U37" s="211">
        <v>10.5</v>
      </c>
      <c r="V37" s="330">
        <v>36</v>
      </c>
      <c r="W37" s="206">
        <v>41.51</v>
      </c>
      <c r="X37" s="303">
        <v>19</v>
      </c>
      <c r="Y37" s="207">
        <v>335</v>
      </c>
      <c r="Z37" s="366">
        <v>36.5</v>
      </c>
      <c r="AA37" s="369">
        <f t="shared" si="0"/>
        <v>289.5</v>
      </c>
      <c r="AB37" s="104">
        <v>32</v>
      </c>
      <c r="AC37" s="43"/>
    </row>
    <row r="38" spans="1:29" ht="12.75">
      <c r="A38" s="83" t="s">
        <v>213</v>
      </c>
      <c r="B38" s="78">
        <v>38</v>
      </c>
      <c r="C38" s="112">
        <v>40</v>
      </c>
      <c r="D38" s="78">
        <v>1</v>
      </c>
      <c r="E38" s="78">
        <v>2</v>
      </c>
      <c r="F38" s="96">
        <v>1988</v>
      </c>
      <c r="G38" s="294">
        <v>0.0006076388888888889</v>
      </c>
      <c r="H38" s="301">
        <v>30</v>
      </c>
      <c r="I38" s="46">
        <v>6.35</v>
      </c>
      <c r="J38" s="34">
        <v>38</v>
      </c>
      <c r="K38" s="46">
        <v>7.75</v>
      </c>
      <c r="L38" s="34">
        <v>27</v>
      </c>
      <c r="M38" s="46">
        <v>6.85</v>
      </c>
      <c r="N38" s="34">
        <v>36.5</v>
      </c>
      <c r="O38" s="46">
        <v>7.3</v>
      </c>
      <c r="P38" s="34">
        <v>34</v>
      </c>
      <c r="Q38" s="46">
        <v>5.95</v>
      </c>
      <c r="R38" s="34">
        <v>38</v>
      </c>
      <c r="S38" s="107">
        <v>5.85</v>
      </c>
      <c r="T38" s="17">
        <v>15</v>
      </c>
      <c r="U38" s="211">
        <v>9.4</v>
      </c>
      <c r="V38" s="330">
        <v>21.5</v>
      </c>
      <c r="W38" s="206">
        <v>44.78</v>
      </c>
      <c r="X38" s="303">
        <v>13</v>
      </c>
      <c r="Y38" s="207">
        <v>335</v>
      </c>
      <c r="Z38" s="366">
        <v>36.5</v>
      </c>
      <c r="AA38" s="369">
        <f t="shared" si="0"/>
        <v>289.5</v>
      </c>
      <c r="AB38" s="104">
        <v>33</v>
      </c>
      <c r="AC38" s="43"/>
    </row>
    <row r="39" spans="1:28" ht="12.75">
      <c r="A39" s="83" t="s">
        <v>196</v>
      </c>
      <c r="B39" s="78">
        <v>16</v>
      </c>
      <c r="C39" s="112">
        <v>15</v>
      </c>
      <c r="D39" s="78">
        <v>1</v>
      </c>
      <c r="E39" s="78">
        <v>4</v>
      </c>
      <c r="F39" s="96">
        <v>1987</v>
      </c>
      <c r="G39" s="294">
        <v>0.0005740740740740741</v>
      </c>
      <c r="H39" s="301">
        <v>23</v>
      </c>
      <c r="I39" s="46">
        <v>7.95</v>
      </c>
      <c r="J39" s="34">
        <v>24.5</v>
      </c>
      <c r="K39" s="46">
        <v>3.75</v>
      </c>
      <c r="L39" s="34">
        <v>38</v>
      </c>
      <c r="M39" s="46">
        <v>8.3</v>
      </c>
      <c r="N39" s="34">
        <v>23</v>
      </c>
      <c r="O39" s="46">
        <v>0</v>
      </c>
      <c r="P39" s="34">
        <v>38</v>
      </c>
      <c r="Q39" s="46">
        <v>6.05</v>
      </c>
      <c r="R39" s="34">
        <v>37</v>
      </c>
      <c r="S39" s="107">
        <v>24.25</v>
      </c>
      <c r="T39" s="17">
        <v>38</v>
      </c>
      <c r="U39" s="211">
        <v>9.8</v>
      </c>
      <c r="V39" s="330">
        <v>31</v>
      </c>
      <c r="W39" s="206">
        <v>43.55</v>
      </c>
      <c r="X39" s="303">
        <v>15</v>
      </c>
      <c r="Y39" s="207">
        <v>370</v>
      </c>
      <c r="Z39" s="366">
        <v>28.5</v>
      </c>
      <c r="AA39" s="369">
        <f t="shared" si="0"/>
        <v>296</v>
      </c>
      <c r="AB39" s="104">
        <v>34</v>
      </c>
    </row>
    <row r="40" spans="1:28" ht="12.75">
      <c r="A40" s="83" t="s">
        <v>203</v>
      </c>
      <c r="B40" s="78">
        <v>32</v>
      </c>
      <c r="C40" s="112">
        <v>28</v>
      </c>
      <c r="D40" s="78">
        <v>1</v>
      </c>
      <c r="E40" s="78">
        <v>4</v>
      </c>
      <c r="F40" s="96">
        <v>1990</v>
      </c>
      <c r="G40" s="294">
        <v>0.0007858796296296295</v>
      </c>
      <c r="H40" s="301">
        <v>38</v>
      </c>
      <c r="I40" s="46">
        <v>8.3</v>
      </c>
      <c r="J40" s="34">
        <v>21</v>
      </c>
      <c r="K40" s="46">
        <v>8</v>
      </c>
      <c r="L40" s="34">
        <v>22</v>
      </c>
      <c r="M40" s="46">
        <v>8</v>
      </c>
      <c r="N40" s="34">
        <v>25</v>
      </c>
      <c r="O40" s="46">
        <v>7.8</v>
      </c>
      <c r="P40" s="34">
        <v>32</v>
      </c>
      <c r="Q40" s="46">
        <v>7.1</v>
      </c>
      <c r="R40" s="34">
        <v>28</v>
      </c>
      <c r="S40" s="107">
        <v>7.69</v>
      </c>
      <c r="T40" s="17">
        <v>32</v>
      </c>
      <c r="U40" s="211">
        <v>10.4</v>
      </c>
      <c r="V40" s="330">
        <v>35</v>
      </c>
      <c r="W40" s="206">
        <v>25.13</v>
      </c>
      <c r="X40" s="303">
        <v>38</v>
      </c>
      <c r="Y40" s="207">
        <v>366</v>
      </c>
      <c r="Z40" s="366">
        <v>30</v>
      </c>
      <c r="AA40" s="369">
        <f t="shared" si="0"/>
        <v>301</v>
      </c>
      <c r="AB40" s="104">
        <v>35</v>
      </c>
    </row>
    <row r="41" spans="1:28" ht="12.75">
      <c r="A41" s="83" t="s">
        <v>194</v>
      </c>
      <c r="B41" s="78">
        <v>11</v>
      </c>
      <c r="C41" s="112">
        <v>8</v>
      </c>
      <c r="D41" s="78">
        <v>1</v>
      </c>
      <c r="E41" s="78">
        <v>1</v>
      </c>
      <c r="F41" s="96">
        <v>1989</v>
      </c>
      <c r="G41" s="294">
        <v>0.0004629629629629629</v>
      </c>
      <c r="H41" s="301">
        <v>11.5</v>
      </c>
      <c r="I41" s="46">
        <v>7.55</v>
      </c>
      <c r="J41" s="34">
        <v>30</v>
      </c>
      <c r="K41" s="46">
        <v>7.05</v>
      </c>
      <c r="L41" s="34">
        <v>31</v>
      </c>
      <c r="M41" s="46">
        <v>6.85</v>
      </c>
      <c r="N41" s="34">
        <v>36.5</v>
      </c>
      <c r="O41" s="46">
        <v>8.2</v>
      </c>
      <c r="P41" s="34">
        <v>25</v>
      </c>
      <c r="Q41" s="46">
        <v>6.8</v>
      </c>
      <c r="R41" s="34">
        <v>30.5</v>
      </c>
      <c r="S41" s="107">
        <v>7.99</v>
      </c>
      <c r="T41" s="17">
        <v>34</v>
      </c>
      <c r="U41" s="211">
        <v>10.2</v>
      </c>
      <c r="V41" s="330">
        <v>33</v>
      </c>
      <c r="W41" s="206">
        <v>31.15</v>
      </c>
      <c r="X41" s="303">
        <v>35</v>
      </c>
      <c r="Y41" s="207">
        <v>317</v>
      </c>
      <c r="Z41" s="366">
        <v>38</v>
      </c>
      <c r="AA41" s="369">
        <f t="shared" si="0"/>
        <v>304.5</v>
      </c>
      <c r="AB41" s="104">
        <v>36</v>
      </c>
    </row>
    <row r="42" spans="1:28" ht="12.75">
      <c r="A42" s="83" t="s">
        <v>214</v>
      </c>
      <c r="B42" s="78">
        <v>38</v>
      </c>
      <c r="C42" s="112">
        <v>41</v>
      </c>
      <c r="D42" s="78">
        <v>1</v>
      </c>
      <c r="E42" s="78">
        <v>2</v>
      </c>
      <c r="F42" s="96">
        <v>1989</v>
      </c>
      <c r="G42" s="294">
        <v>0.0004629629629629629</v>
      </c>
      <c r="H42" s="301">
        <v>11.5</v>
      </c>
      <c r="I42" s="46">
        <v>6.55</v>
      </c>
      <c r="J42" s="34">
        <v>37</v>
      </c>
      <c r="K42" s="46">
        <v>6.8</v>
      </c>
      <c r="L42" s="34">
        <v>32.5</v>
      </c>
      <c r="M42" s="46">
        <v>6.8</v>
      </c>
      <c r="N42" s="34">
        <v>38</v>
      </c>
      <c r="O42" s="46">
        <v>6.95</v>
      </c>
      <c r="P42" s="34">
        <v>36</v>
      </c>
      <c r="Q42" s="46">
        <v>6.55</v>
      </c>
      <c r="R42" s="34">
        <v>32</v>
      </c>
      <c r="S42" s="107">
        <v>9.01</v>
      </c>
      <c r="T42" s="17">
        <v>36</v>
      </c>
      <c r="U42" s="211">
        <v>9.6</v>
      </c>
      <c r="V42" s="330">
        <v>27.5</v>
      </c>
      <c r="W42" s="206">
        <v>37.48</v>
      </c>
      <c r="X42" s="303">
        <v>27</v>
      </c>
      <c r="Y42" s="207">
        <v>355</v>
      </c>
      <c r="Z42" s="366">
        <v>32</v>
      </c>
      <c r="AA42" s="369">
        <f t="shared" si="0"/>
        <v>309.5</v>
      </c>
      <c r="AB42" s="104">
        <v>37</v>
      </c>
    </row>
    <row r="43" spans="1:28" ht="13.5" thickBot="1">
      <c r="A43" s="84" t="s">
        <v>204</v>
      </c>
      <c r="B43" s="86">
        <v>32</v>
      </c>
      <c r="C43" s="123">
        <v>30</v>
      </c>
      <c r="D43" s="86">
        <v>1</v>
      </c>
      <c r="E43" s="86">
        <v>4</v>
      </c>
      <c r="F43" s="292">
        <v>1990</v>
      </c>
      <c r="G43" s="295">
        <v>0.0005868055555555556</v>
      </c>
      <c r="H43" s="325">
        <v>25</v>
      </c>
      <c r="I43" s="108">
        <v>7.75</v>
      </c>
      <c r="J43" s="26">
        <v>28</v>
      </c>
      <c r="K43" s="249">
        <v>6.5</v>
      </c>
      <c r="L43" s="26">
        <v>35</v>
      </c>
      <c r="M43" s="249">
        <v>7.4</v>
      </c>
      <c r="N43" s="26">
        <v>33.5</v>
      </c>
      <c r="O43" s="249">
        <v>7.35</v>
      </c>
      <c r="P43" s="26">
        <v>33</v>
      </c>
      <c r="Q43" s="249">
        <v>6.9</v>
      </c>
      <c r="R43" s="26">
        <v>29</v>
      </c>
      <c r="S43" s="108">
        <v>8.32</v>
      </c>
      <c r="T43" s="250">
        <v>35</v>
      </c>
      <c r="U43" s="212">
        <v>10.8</v>
      </c>
      <c r="V43" s="331">
        <v>37</v>
      </c>
      <c r="W43" s="208">
        <v>26.88</v>
      </c>
      <c r="X43" s="304">
        <v>37</v>
      </c>
      <c r="Y43" s="209">
        <v>344</v>
      </c>
      <c r="Z43" s="367">
        <v>33</v>
      </c>
      <c r="AA43" s="370">
        <f t="shared" si="0"/>
        <v>325.5</v>
      </c>
      <c r="AB43" s="106">
        <v>38</v>
      </c>
    </row>
    <row r="44" spans="1:28" ht="12.75">
      <c r="A44" s="113"/>
      <c r="B44" s="113"/>
      <c r="C44" s="113"/>
      <c r="D44" s="114"/>
      <c r="E44" s="114"/>
      <c r="F44" s="113"/>
      <c r="G44" s="119"/>
      <c r="H44" s="41"/>
      <c r="I44" s="117"/>
      <c r="J44" s="41"/>
      <c r="K44" s="117"/>
      <c r="L44" s="41"/>
      <c r="M44" s="117"/>
      <c r="N44" s="41"/>
      <c r="O44" s="117"/>
      <c r="P44" s="41"/>
      <c r="Q44" s="117"/>
      <c r="R44" s="41"/>
      <c r="S44" s="40"/>
      <c r="T44" s="43"/>
      <c r="U44" s="132"/>
      <c r="V44" s="120"/>
      <c r="W44" s="121"/>
      <c r="X44" s="120"/>
      <c r="Y44" s="39"/>
      <c r="Z44" s="120"/>
      <c r="AA44" s="42"/>
      <c r="AB44" s="41"/>
    </row>
    <row r="45" spans="1:28" ht="12.75">
      <c r="A45" s="113"/>
      <c r="B45" s="113"/>
      <c r="C45" s="113"/>
      <c r="D45" s="114"/>
      <c r="E45" s="114"/>
      <c r="F45" s="113"/>
      <c r="G45" s="119"/>
      <c r="H45" s="41"/>
      <c r="I45" s="117"/>
      <c r="J45" s="41"/>
      <c r="K45" s="117"/>
      <c r="L45" s="41"/>
      <c r="M45" s="117"/>
      <c r="N45" s="41"/>
      <c r="O45" s="117"/>
      <c r="P45" s="41"/>
      <c r="Q45" s="117"/>
      <c r="R45" s="41"/>
      <c r="S45" s="40"/>
      <c r="T45" s="43"/>
      <c r="U45" s="132"/>
      <c r="V45" s="120"/>
      <c r="W45" s="121"/>
      <c r="X45" s="120"/>
      <c r="Y45" s="39"/>
      <c r="Z45" s="120"/>
      <c r="AA45" s="42"/>
      <c r="AB45" s="41"/>
    </row>
    <row r="46" spans="1:28" ht="12.75">
      <c r="A46" s="113"/>
      <c r="B46" s="113"/>
      <c r="C46" s="113"/>
      <c r="D46" s="114"/>
      <c r="E46" s="114"/>
      <c r="F46" s="113"/>
      <c r="G46" s="119"/>
      <c r="H46" s="41"/>
      <c r="I46" s="117"/>
      <c r="J46" s="41"/>
      <c r="K46" s="117"/>
      <c r="L46" s="41"/>
      <c r="M46" s="117"/>
      <c r="N46" s="41"/>
      <c r="O46" s="117"/>
      <c r="P46" s="41"/>
      <c r="Q46" s="117"/>
      <c r="R46" s="41"/>
      <c r="S46" s="40"/>
      <c r="T46" s="43"/>
      <c r="U46" s="132"/>
      <c r="V46" s="120"/>
      <c r="W46" s="121"/>
      <c r="X46" s="120"/>
      <c r="Y46" s="39"/>
      <c r="Z46" s="120"/>
      <c r="AA46" s="42"/>
      <c r="AB46" s="41"/>
    </row>
    <row r="47" spans="1:28" ht="12.75">
      <c r="A47" s="113"/>
      <c r="B47" s="113"/>
      <c r="C47" s="113"/>
      <c r="D47" s="114"/>
      <c r="E47" s="114"/>
      <c r="F47" s="113"/>
      <c r="G47" s="119"/>
      <c r="H47" s="41"/>
      <c r="I47" s="117"/>
      <c r="J47" s="41"/>
      <c r="K47" s="117"/>
      <c r="L47" s="41"/>
      <c r="M47" s="117"/>
      <c r="N47" s="41"/>
      <c r="O47" s="117"/>
      <c r="P47" s="41"/>
      <c r="Q47" s="117"/>
      <c r="R47" s="41"/>
      <c r="S47" s="40"/>
      <c r="T47" s="43"/>
      <c r="U47" s="132"/>
      <c r="V47" s="120"/>
      <c r="W47" s="121"/>
      <c r="X47" s="120"/>
      <c r="Y47" s="39"/>
      <c r="Z47" s="120"/>
      <c r="AA47" s="42"/>
      <c r="AB47" s="41"/>
    </row>
    <row r="48" spans="1:28" ht="12.75">
      <c r="A48" s="113"/>
      <c r="B48" s="113"/>
      <c r="C48" s="113"/>
      <c r="D48" s="114"/>
      <c r="E48" s="114"/>
      <c r="F48" s="113"/>
      <c r="G48" s="119"/>
      <c r="H48" s="41"/>
      <c r="I48" s="117"/>
      <c r="J48" s="41"/>
      <c r="K48" s="117"/>
      <c r="L48" s="41"/>
      <c r="M48" s="117"/>
      <c r="N48" s="41"/>
      <c r="O48" s="117"/>
      <c r="P48" s="41"/>
      <c r="Q48" s="117"/>
      <c r="R48" s="41"/>
      <c r="S48" s="40"/>
      <c r="T48" s="43"/>
      <c r="U48" s="132"/>
      <c r="V48" s="120"/>
      <c r="W48" s="121"/>
      <c r="X48" s="120"/>
      <c r="Y48" s="39"/>
      <c r="Z48" s="120"/>
      <c r="AA48" s="42"/>
      <c r="AB48" s="41"/>
    </row>
    <row r="49" spans="1:28" ht="12.75">
      <c r="A49" s="113"/>
      <c r="B49" s="113"/>
      <c r="C49" s="113"/>
      <c r="D49" s="114"/>
      <c r="E49" s="114"/>
      <c r="F49" s="113"/>
      <c r="G49" s="119"/>
      <c r="H49" s="41"/>
      <c r="I49" s="117"/>
      <c r="J49" s="41"/>
      <c r="K49" s="117"/>
      <c r="L49" s="41"/>
      <c r="M49" s="117"/>
      <c r="N49" s="41"/>
      <c r="O49" s="117"/>
      <c r="P49" s="41"/>
      <c r="Q49" s="117"/>
      <c r="R49" s="41"/>
      <c r="S49" s="40"/>
      <c r="T49" s="43"/>
      <c r="U49" s="132"/>
      <c r="V49" s="120"/>
      <c r="W49" s="121"/>
      <c r="X49" s="120"/>
      <c r="Y49" s="39"/>
      <c r="Z49" s="120"/>
      <c r="AA49" s="42"/>
      <c r="AB49" s="41"/>
    </row>
    <row r="50" spans="1:28" ht="12.75">
      <c r="A50" s="113"/>
      <c r="B50" s="113"/>
      <c r="C50" s="113"/>
      <c r="D50" s="114"/>
      <c r="E50" s="114"/>
      <c r="F50" s="113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7"/>
      <c r="R50" s="41"/>
      <c r="S50" s="117"/>
      <c r="T50" s="117"/>
      <c r="U50" s="132"/>
      <c r="V50" s="120"/>
      <c r="W50" s="121"/>
      <c r="X50" s="120"/>
      <c r="Y50" s="39"/>
      <c r="Z50" s="120"/>
      <c r="AA50" s="42"/>
      <c r="AB50" s="41"/>
    </row>
  </sheetData>
  <mergeCells count="12">
    <mergeCell ref="S3:T3"/>
    <mergeCell ref="G3:H3"/>
    <mergeCell ref="I4:J4"/>
    <mergeCell ref="O4:P4"/>
    <mergeCell ref="K4:L4"/>
    <mergeCell ref="M4:N4"/>
    <mergeCell ref="I3:R3"/>
    <mergeCell ref="Q4:R4"/>
    <mergeCell ref="U3:Z3"/>
    <mergeCell ref="U4:V4"/>
    <mergeCell ref="W4:X4"/>
    <mergeCell ref="Y4:Z4"/>
  </mergeCells>
  <printOptions/>
  <pageMargins left="0.2362204724409449" right="0.2755905511811024" top="0.4330708661417323" bottom="0.5905511811023623" header="0.2362204724409449" footer="0.35433070866141736"/>
  <pageSetup horizontalDpi="300" verticalDpi="300" orientation="landscape" paperSize="9" scale="8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P71"/>
  <sheetViews>
    <sheetView workbookViewId="0" topLeftCell="A1">
      <selection activeCell="G3" sqref="G3"/>
    </sheetView>
  </sheetViews>
  <sheetFormatPr defaultColWidth="9.00390625" defaultRowHeight="12.75"/>
  <cols>
    <col min="1" max="1" width="10.625" style="2" customWidth="1"/>
    <col min="2" max="2" width="23.75390625" style="2" customWidth="1"/>
    <col min="3" max="3" width="5.00390625" style="2" bestFit="1" customWidth="1"/>
    <col min="4" max="4" width="4.875" style="2" bestFit="1" customWidth="1"/>
    <col min="5" max="5" width="4.375" style="2" bestFit="1" customWidth="1"/>
    <col min="6" max="6" width="3.125" style="2" bestFit="1" customWidth="1"/>
    <col min="7" max="7" width="7.25390625" style="2" bestFit="1" customWidth="1"/>
    <col min="8" max="8" width="8.75390625" style="2" customWidth="1"/>
    <col min="9" max="9" width="8.125" style="2" customWidth="1"/>
    <col min="10" max="10" width="8.00390625" style="2" customWidth="1"/>
    <col min="11" max="11" width="8.875" style="2" customWidth="1"/>
    <col min="12" max="12" width="9.00390625" style="2" customWidth="1"/>
    <col min="13" max="13" width="8.25390625" style="2" customWidth="1"/>
    <col min="14" max="14" width="7.75390625" style="2" customWidth="1"/>
    <col min="15" max="15" width="8.00390625" style="2" customWidth="1"/>
    <col min="16" max="16" width="8.625" style="2" customWidth="1"/>
    <col min="17" max="16384" width="9.125" style="2" customWidth="1"/>
  </cols>
  <sheetData>
    <row r="1" ht="12.75">
      <c r="A1" s="79" t="s">
        <v>120</v>
      </c>
    </row>
    <row r="2" ht="12.75" customHeight="1"/>
    <row r="3" ht="12.75" customHeight="1">
      <c r="A3" s="2" t="s">
        <v>35</v>
      </c>
    </row>
    <row r="4" spans="13:16" ht="12.75" customHeight="1">
      <c r="M4" s="94"/>
      <c r="N4" s="89" t="s">
        <v>55</v>
      </c>
      <c r="O4" s="89"/>
      <c r="P4" s="90"/>
    </row>
    <row r="5" spans="1:16" ht="12.75" customHeight="1">
      <c r="A5" s="18" t="s">
        <v>56</v>
      </c>
      <c r="B5" s="55" t="s">
        <v>2</v>
      </c>
      <c r="C5" s="54" t="s">
        <v>15</v>
      </c>
      <c r="D5" s="54" t="s">
        <v>71</v>
      </c>
      <c r="E5" s="54" t="s">
        <v>72</v>
      </c>
      <c r="F5" s="55" t="s">
        <v>14</v>
      </c>
      <c r="G5" s="32" t="s">
        <v>73</v>
      </c>
      <c r="H5" s="18" t="s">
        <v>3</v>
      </c>
      <c r="I5" s="18" t="s">
        <v>5</v>
      </c>
      <c r="J5" s="18" t="s">
        <v>11</v>
      </c>
      <c r="K5" s="18" t="s">
        <v>4</v>
      </c>
      <c r="L5" s="18" t="s">
        <v>8</v>
      </c>
      <c r="M5" s="18" t="s">
        <v>3</v>
      </c>
      <c r="N5" s="18" t="s">
        <v>5</v>
      </c>
      <c r="O5" s="18" t="s">
        <v>11</v>
      </c>
      <c r="P5" s="18" t="s">
        <v>4</v>
      </c>
    </row>
    <row r="6" spans="1:16" ht="12.75" customHeight="1">
      <c r="A6" s="95">
        <v>1</v>
      </c>
      <c r="B6" s="65" t="s">
        <v>126</v>
      </c>
      <c r="C6" s="78">
        <v>4</v>
      </c>
      <c r="D6" s="112">
        <v>103</v>
      </c>
      <c r="E6" s="78">
        <v>2</v>
      </c>
      <c r="F6" s="78">
        <v>7</v>
      </c>
      <c r="G6" s="78">
        <v>1990</v>
      </c>
      <c r="H6" s="22">
        <v>9.4</v>
      </c>
      <c r="I6" s="22">
        <v>9.6</v>
      </c>
      <c r="J6" s="22">
        <v>9.5</v>
      </c>
      <c r="K6" s="22">
        <v>9.85</v>
      </c>
      <c r="L6" s="22">
        <f aca="true" t="shared" si="0" ref="L6:L41">SUM(H6:K6)</f>
        <v>38.35</v>
      </c>
      <c r="M6" s="34">
        <v>3</v>
      </c>
      <c r="N6" s="34">
        <v>1</v>
      </c>
      <c r="O6" s="34">
        <v>1</v>
      </c>
      <c r="P6" s="34">
        <v>2.5</v>
      </c>
    </row>
    <row r="7" spans="1:16" ht="12.75" customHeight="1">
      <c r="A7" s="95">
        <v>2</v>
      </c>
      <c r="B7" s="65" t="s">
        <v>98</v>
      </c>
      <c r="C7" s="78">
        <v>4</v>
      </c>
      <c r="D7" s="112">
        <v>104</v>
      </c>
      <c r="E7" s="78">
        <v>2</v>
      </c>
      <c r="F7" s="78">
        <v>7</v>
      </c>
      <c r="G7" s="78">
        <v>1988</v>
      </c>
      <c r="H7" s="22">
        <v>9.55</v>
      </c>
      <c r="I7" s="22">
        <v>9.45</v>
      </c>
      <c r="J7" s="22">
        <v>9.4</v>
      </c>
      <c r="K7" s="22">
        <v>9.85</v>
      </c>
      <c r="L7" s="22">
        <f t="shared" si="0"/>
        <v>38.25</v>
      </c>
      <c r="M7" s="34">
        <v>1</v>
      </c>
      <c r="N7" s="34">
        <v>2</v>
      </c>
      <c r="O7" s="34">
        <v>2</v>
      </c>
      <c r="P7" s="34">
        <v>2.5</v>
      </c>
    </row>
    <row r="8" spans="1:16" ht="12.75" customHeight="1">
      <c r="A8" s="95">
        <v>3</v>
      </c>
      <c r="B8" s="65" t="s">
        <v>129</v>
      </c>
      <c r="C8" s="78">
        <v>5</v>
      </c>
      <c r="D8" s="112">
        <v>108</v>
      </c>
      <c r="E8" s="78">
        <v>1</v>
      </c>
      <c r="F8" s="78">
        <v>4</v>
      </c>
      <c r="G8" s="78">
        <v>1988</v>
      </c>
      <c r="H8" s="22">
        <v>9.1</v>
      </c>
      <c r="I8" s="22">
        <v>9.1</v>
      </c>
      <c r="J8" s="22">
        <v>9</v>
      </c>
      <c r="K8" s="22">
        <v>9.6</v>
      </c>
      <c r="L8" s="22">
        <f t="shared" si="0"/>
        <v>36.8</v>
      </c>
      <c r="M8" s="34">
        <v>5</v>
      </c>
      <c r="N8" s="34">
        <v>7.5</v>
      </c>
      <c r="O8" s="34">
        <v>5</v>
      </c>
      <c r="P8" s="34">
        <v>7</v>
      </c>
    </row>
    <row r="9" spans="1:16" ht="12.75" customHeight="1">
      <c r="A9" s="95">
        <v>4</v>
      </c>
      <c r="B9" s="65" t="s">
        <v>125</v>
      </c>
      <c r="C9" s="78">
        <v>1</v>
      </c>
      <c r="D9" s="112">
        <v>101</v>
      </c>
      <c r="E9" s="78">
        <v>2</v>
      </c>
      <c r="F9" s="78">
        <v>8</v>
      </c>
      <c r="G9" s="78">
        <v>1989</v>
      </c>
      <c r="H9" s="22">
        <v>9.4</v>
      </c>
      <c r="I9" s="22">
        <v>8.75</v>
      </c>
      <c r="J9" s="22">
        <v>8.55</v>
      </c>
      <c r="K9" s="22">
        <v>9.65</v>
      </c>
      <c r="L9" s="22">
        <f t="shared" si="0"/>
        <v>36.35</v>
      </c>
      <c r="M9" s="34">
        <v>3</v>
      </c>
      <c r="N9" s="34">
        <v>15</v>
      </c>
      <c r="O9" s="34">
        <v>17</v>
      </c>
      <c r="P9" s="34">
        <v>5.5</v>
      </c>
    </row>
    <row r="10" spans="1:16" ht="12.75" customHeight="1">
      <c r="A10" s="23" t="s">
        <v>225</v>
      </c>
      <c r="B10" s="65" t="s">
        <v>128</v>
      </c>
      <c r="C10" s="78">
        <v>4</v>
      </c>
      <c r="D10" s="112">
        <v>106</v>
      </c>
      <c r="E10" s="78">
        <v>2</v>
      </c>
      <c r="F10" s="78">
        <v>7</v>
      </c>
      <c r="G10" s="78">
        <v>1989</v>
      </c>
      <c r="H10" s="22">
        <v>8.8</v>
      </c>
      <c r="I10" s="22">
        <v>9.15</v>
      </c>
      <c r="J10" s="22">
        <v>9.05</v>
      </c>
      <c r="K10" s="22">
        <v>9.3</v>
      </c>
      <c r="L10" s="22">
        <f t="shared" si="0"/>
        <v>36.300000000000004</v>
      </c>
      <c r="M10" s="34">
        <v>13</v>
      </c>
      <c r="N10" s="34">
        <v>6</v>
      </c>
      <c r="O10" s="34">
        <v>3.5</v>
      </c>
      <c r="P10" s="34">
        <v>14</v>
      </c>
    </row>
    <row r="11" spans="1:16" ht="12.75" customHeight="1">
      <c r="A11" s="23" t="s">
        <v>225</v>
      </c>
      <c r="B11" s="65" t="s">
        <v>103</v>
      </c>
      <c r="C11" s="78">
        <v>14</v>
      </c>
      <c r="D11" s="112">
        <v>125</v>
      </c>
      <c r="E11" s="78">
        <v>2</v>
      </c>
      <c r="F11" s="78">
        <v>5</v>
      </c>
      <c r="G11" s="78">
        <v>1989</v>
      </c>
      <c r="H11" s="22">
        <v>8.9</v>
      </c>
      <c r="I11" s="22">
        <v>9.35</v>
      </c>
      <c r="J11" s="22">
        <v>8.4</v>
      </c>
      <c r="K11" s="22">
        <v>9.65</v>
      </c>
      <c r="L11" s="22">
        <f t="shared" si="0"/>
        <v>36.3</v>
      </c>
      <c r="M11" s="34">
        <v>10</v>
      </c>
      <c r="N11" s="34">
        <v>3</v>
      </c>
      <c r="O11" s="34">
        <v>22.5</v>
      </c>
      <c r="P11" s="34">
        <v>5.5</v>
      </c>
    </row>
    <row r="12" spans="1:16" ht="12.75" customHeight="1">
      <c r="A12" s="95">
        <v>7</v>
      </c>
      <c r="B12" s="65" t="s">
        <v>136</v>
      </c>
      <c r="C12" s="78">
        <v>9</v>
      </c>
      <c r="D12" s="112">
        <v>117</v>
      </c>
      <c r="E12" s="78">
        <v>2</v>
      </c>
      <c r="F12" s="78">
        <v>6</v>
      </c>
      <c r="G12" s="78">
        <v>1990</v>
      </c>
      <c r="H12" s="22">
        <v>9.4</v>
      </c>
      <c r="I12" s="22">
        <v>8.3</v>
      </c>
      <c r="J12" s="22">
        <v>8.7</v>
      </c>
      <c r="K12" s="22">
        <v>9.3</v>
      </c>
      <c r="L12" s="22">
        <f t="shared" si="0"/>
        <v>35.7</v>
      </c>
      <c r="M12" s="34">
        <v>3</v>
      </c>
      <c r="N12" s="34">
        <v>35.5</v>
      </c>
      <c r="O12" s="34">
        <v>13</v>
      </c>
      <c r="P12" s="34">
        <v>14</v>
      </c>
    </row>
    <row r="13" spans="1:16" ht="12.75" customHeight="1">
      <c r="A13" s="95">
        <v>8</v>
      </c>
      <c r="B13" s="65" t="s">
        <v>130</v>
      </c>
      <c r="C13" s="78">
        <v>5</v>
      </c>
      <c r="D13" s="112">
        <v>110</v>
      </c>
      <c r="E13" s="78">
        <v>1</v>
      </c>
      <c r="F13" s="78">
        <v>4</v>
      </c>
      <c r="G13" s="78">
        <v>1988</v>
      </c>
      <c r="H13" s="22">
        <v>9.05</v>
      </c>
      <c r="I13" s="22">
        <v>9.3</v>
      </c>
      <c r="J13" s="22">
        <v>8.75</v>
      </c>
      <c r="K13" s="22">
        <v>8.5</v>
      </c>
      <c r="L13" s="22">
        <f t="shared" si="0"/>
        <v>35.6</v>
      </c>
      <c r="M13" s="34">
        <v>6.5</v>
      </c>
      <c r="N13" s="34">
        <v>4</v>
      </c>
      <c r="O13" s="34">
        <v>10.5</v>
      </c>
      <c r="P13" s="34">
        <v>24</v>
      </c>
    </row>
    <row r="14" spans="1:16" ht="12.75" customHeight="1">
      <c r="A14" s="95">
        <v>9</v>
      </c>
      <c r="B14" s="65" t="s">
        <v>127</v>
      </c>
      <c r="C14" s="78">
        <v>4</v>
      </c>
      <c r="D14" s="112">
        <v>105</v>
      </c>
      <c r="E14" s="78">
        <v>2</v>
      </c>
      <c r="F14" s="78">
        <v>7</v>
      </c>
      <c r="G14" s="78">
        <v>1988</v>
      </c>
      <c r="H14" s="22">
        <v>8.4</v>
      </c>
      <c r="I14" s="22">
        <v>8.9</v>
      </c>
      <c r="J14" s="22">
        <v>8.75</v>
      </c>
      <c r="K14" s="22">
        <v>9.5</v>
      </c>
      <c r="L14" s="22">
        <f t="shared" si="0"/>
        <v>35.55</v>
      </c>
      <c r="M14" s="34">
        <v>24</v>
      </c>
      <c r="N14" s="34">
        <v>12</v>
      </c>
      <c r="O14" s="34">
        <v>10.5</v>
      </c>
      <c r="P14" s="34">
        <v>9.5</v>
      </c>
    </row>
    <row r="15" spans="1:16" ht="12.75" customHeight="1">
      <c r="A15" s="23" t="s">
        <v>226</v>
      </c>
      <c r="B15" s="65" t="s">
        <v>102</v>
      </c>
      <c r="C15" s="78">
        <v>11</v>
      </c>
      <c r="D15" s="112">
        <v>120</v>
      </c>
      <c r="E15" s="78">
        <v>1</v>
      </c>
      <c r="F15" s="78">
        <v>2</v>
      </c>
      <c r="G15" s="78">
        <v>1988</v>
      </c>
      <c r="H15" s="22">
        <v>8.55</v>
      </c>
      <c r="I15" s="22">
        <v>9</v>
      </c>
      <c r="J15" s="22">
        <v>8.5</v>
      </c>
      <c r="K15" s="22">
        <v>9.3</v>
      </c>
      <c r="L15" s="22">
        <f t="shared" si="0"/>
        <v>35.35</v>
      </c>
      <c r="M15" s="34">
        <v>19.5</v>
      </c>
      <c r="N15" s="34">
        <v>10</v>
      </c>
      <c r="O15" s="34">
        <v>19.5</v>
      </c>
      <c r="P15" s="34">
        <v>14</v>
      </c>
    </row>
    <row r="16" spans="1:16" ht="12.75" customHeight="1">
      <c r="A16" s="23" t="s">
        <v>226</v>
      </c>
      <c r="B16" s="65" t="s">
        <v>144</v>
      </c>
      <c r="C16" s="78">
        <v>23</v>
      </c>
      <c r="D16" s="112">
        <v>131</v>
      </c>
      <c r="E16" s="78">
        <v>1</v>
      </c>
      <c r="F16" s="78">
        <v>3</v>
      </c>
      <c r="G16" s="78">
        <v>1990</v>
      </c>
      <c r="H16" s="22">
        <v>8.45</v>
      </c>
      <c r="I16" s="22">
        <v>8.3</v>
      </c>
      <c r="J16" s="22">
        <v>8.8</v>
      </c>
      <c r="K16" s="22">
        <v>9.8</v>
      </c>
      <c r="L16" s="22">
        <f t="shared" si="0"/>
        <v>35.35</v>
      </c>
      <c r="M16" s="34">
        <v>22.5</v>
      </c>
      <c r="N16" s="34">
        <v>35.5</v>
      </c>
      <c r="O16" s="34">
        <v>9</v>
      </c>
      <c r="P16" s="34">
        <v>4</v>
      </c>
    </row>
    <row r="17" spans="1:16" ht="12.75" customHeight="1">
      <c r="A17" s="23" t="s">
        <v>226</v>
      </c>
      <c r="B17" s="65" t="s">
        <v>149</v>
      </c>
      <c r="C17" s="78">
        <v>26</v>
      </c>
      <c r="D17" s="112">
        <v>140</v>
      </c>
      <c r="E17" s="78">
        <v>2</v>
      </c>
      <c r="F17" s="78">
        <v>8</v>
      </c>
      <c r="G17" s="78">
        <v>1989</v>
      </c>
      <c r="H17" s="22">
        <v>8.55</v>
      </c>
      <c r="I17" s="22">
        <v>8.65</v>
      </c>
      <c r="J17" s="22">
        <v>8.15</v>
      </c>
      <c r="K17" s="22">
        <v>10</v>
      </c>
      <c r="L17" s="22">
        <f t="shared" si="0"/>
        <v>35.35</v>
      </c>
      <c r="M17" s="34">
        <v>19.5</v>
      </c>
      <c r="N17" s="34">
        <v>17.5</v>
      </c>
      <c r="O17" s="34">
        <v>29</v>
      </c>
      <c r="P17" s="34">
        <v>1</v>
      </c>
    </row>
    <row r="18" spans="1:16" ht="12.75" customHeight="1">
      <c r="A18" s="23" t="s">
        <v>226</v>
      </c>
      <c r="B18" s="65" t="s">
        <v>111</v>
      </c>
      <c r="C18" s="78">
        <v>35</v>
      </c>
      <c r="D18" s="112">
        <v>159</v>
      </c>
      <c r="E18" s="78">
        <v>1</v>
      </c>
      <c r="F18" s="78">
        <v>4</v>
      </c>
      <c r="G18" s="78">
        <v>1989</v>
      </c>
      <c r="H18" s="22">
        <v>8.1</v>
      </c>
      <c r="I18" s="22">
        <v>8.9</v>
      </c>
      <c r="J18" s="22">
        <v>8.85</v>
      </c>
      <c r="K18" s="22">
        <v>9.5</v>
      </c>
      <c r="L18" s="22">
        <f t="shared" si="0"/>
        <v>35.35</v>
      </c>
      <c r="M18" s="34">
        <v>31.5</v>
      </c>
      <c r="N18" s="34">
        <v>12</v>
      </c>
      <c r="O18" s="34">
        <v>7.5</v>
      </c>
      <c r="P18" s="34">
        <v>9.5</v>
      </c>
    </row>
    <row r="19" spans="1:16" ht="12.75" customHeight="1">
      <c r="A19" s="23" t="s">
        <v>227</v>
      </c>
      <c r="B19" s="65" t="s">
        <v>105</v>
      </c>
      <c r="C19" s="78">
        <v>23</v>
      </c>
      <c r="D19" s="112">
        <v>134</v>
      </c>
      <c r="E19" s="78">
        <v>1</v>
      </c>
      <c r="F19" s="78">
        <v>3</v>
      </c>
      <c r="G19" s="78">
        <v>1987</v>
      </c>
      <c r="H19" s="22">
        <v>8.9</v>
      </c>
      <c r="I19" s="22">
        <v>9.1</v>
      </c>
      <c r="J19" s="22">
        <v>8.7</v>
      </c>
      <c r="K19" s="22">
        <v>8.35</v>
      </c>
      <c r="L19" s="22">
        <f t="shared" si="0"/>
        <v>35.05</v>
      </c>
      <c r="M19" s="34">
        <v>10</v>
      </c>
      <c r="N19" s="34">
        <v>7.5</v>
      </c>
      <c r="O19" s="34">
        <v>13</v>
      </c>
      <c r="P19" s="34">
        <v>25</v>
      </c>
    </row>
    <row r="20" spans="1:16" ht="12.75" customHeight="1">
      <c r="A20" s="23" t="s">
        <v>227</v>
      </c>
      <c r="B20" s="65" t="s">
        <v>165</v>
      </c>
      <c r="C20" s="78">
        <v>40</v>
      </c>
      <c r="D20" s="112">
        <v>165</v>
      </c>
      <c r="E20" s="78">
        <v>2</v>
      </c>
      <c r="F20" s="78">
        <v>6</v>
      </c>
      <c r="G20" s="78">
        <v>1989</v>
      </c>
      <c r="H20" s="22">
        <v>8.25</v>
      </c>
      <c r="I20" s="22">
        <v>8.7</v>
      </c>
      <c r="J20" s="22">
        <v>8.55</v>
      </c>
      <c r="K20" s="22">
        <v>9.55</v>
      </c>
      <c r="L20" s="22">
        <f t="shared" si="0"/>
        <v>35.05</v>
      </c>
      <c r="M20" s="34">
        <v>28.5</v>
      </c>
      <c r="N20" s="34">
        <v>16</v>
      </c>
      <c r="O20" s="34">
        <v>17</v>
      </c>
      <c r="P20" s="34">
        <v>8</v>
      </c>
    </row>
    <row r="21" spans="1:16" ht="12.75" customHeight="1">
      <c r="A21" s="95">
        <v>16</v>
      </c>
      <c r="B21" s="65" t="s">
        <v>97</v>
      </c>
      <c r="C21" s="78">
        <v>2</v>
      </c>
      <c r="D21" s="112">
        <v>102</v>
      </c>
      <c r="E21" s="78">
        <v>1</v>
      </c>
      <c r="F21" s="78">
        <v>1</v>
      </c>
      <c r="G21" s="78">
        <v>1988</v>
      </c>
      <c r="H21" s="22">
        <v>8.2</v>
      </c>
      <c r="I21" s="22">
        <v>8.9</v>
      </c>
      <c r="J21" s="22">
        <v>8.55</v>
      </c>
      <c r="K21" s="22">
        <v>9.3</v>
      </c>
      <c r="L21" s="22">
        <f t="shared" si="0"/>
        <v>34.95</v>
      </c>
      <c r="M21" s="34">
        <v>30</v>
      </c>
      <c r="N21" s="34">
        <v>12</v>
      </c>
      <c r="O21" s="34">
        <v>17</v>
      </c>
      <c r="P21" s="34">
        <v>14</v>
      </c>
    </row>
    <row r="22" spans="1:16" ht="12.75" customHeight="1">
      <c r="A22" s="23" t="s">
        <v>222</v>
      </c>
      <c r="B22" s="65" t="s">
        <v>106</v>
      </c>
      <c r="C22" s="78">
        <v>24</v>
      </c>
      <c r="D22" s="112">
        <v>136</v>
      </c>
      <c r="E22" s="78">
        <v>1</v>
      </c>
      <c r="F22" s="78">
        <v>1</v>
      </c>
      <c r="G22" s="78">
        <v>1987</v>
      </c>
      <c r="H22" s="22">
        <v>9.05</v>
      </c>
      <c r="I22" s="22">
        <v>9.2</v>
      </c>
      <c r="J22" s="22">
        <v>9.05</v>
      </c>
      <c r="K22" s="22">
        <v>7.55</v>
      </c>
      <c r="L22" s="22">
        <f t="shared" si="0"/>
        <v>34.85</v>
      </c>
      <c r="M22" s="34">
        <v>6.5</v>
      </c>
      <c r="N22" s="34">
        <v>5</v>
      </c>
      <c r="O22" s="34">
        <v>3.5</v>
      </c>
      <c r="P22" s="34">
        <v>37</v>
      </c>
    </row>
    <row r="23" spans="1:16" ht="12.75" customHeight="1">
      <c r="A23" s="23" t="s">
        <v>222</v>
      </c>
      <c r="B23" s="65" t="s">
        <v>219</v>
      </c>
      <c r="C23" s="78">
        <v>36</v>
      </c>
      <c r="D23" s="112">
        <v>161</v>
      </c>
      <c r="E23" s="78">
        <v>1</v>
      </c>
      <c r="F23" s="78">
        <v>2</v>
      </c>
      <c r="G23" s="78">
        <v>1988</v>
      </c>
      <c r="H23" s="22">
        <v>8.8</v>
      </c>
      <c r="I23" s="22">
        <v>8.4</v>
      </c>
      <c r="J23" s="22">
        <v>8.7</v>
      </c>
      <c r="K23" s="22">
        <v>8.95</v>
      </c>
      <c r="L23" s="22">
        <f t="shared" si="0"/>
        <v>34.85</v>
      </c>
      <c r="M23" s="34">
        <v>13</v>
      </c>
      <c r="N23" s="34">
        <v>28</v>
      </c>
      <c r="O23" s="34">
        <v>13</v>
      </c>
      <c r="P23" s="34">
        <v>21</v>
      </c>
    </row>
    <row r="24" spans="1:16" ht="12.75" customHeight="1">
      <c r="A24" s="95">
        <v>19</v>
      </c>
      <c r="B24" s="65" t="s">
        <v>135</v>
      </c>
      <c r="C24" s="78">
        <v>9</v>
      </c>
      <c r="D24" s="112">
        <v>116</v>
      </c>
      <c r="E24" s="78">
        <v>2</v>
      </c>
      <c r="F24" s="78">
        <v>6</v>
      </c>
      <c r="G24" s="78">
        <v>1990</v>
      </c>
      <c r="H24" s="22">
        <v>8.9</v>
      </c>
      <c r="I24" s="22">
        <v>8.25</v>
      </c>
      <c r="J24" s="22">
        <v>8.2</v>
      </c>
      <c r="K24" s="22">
        <v>9.25</v>
      </c>
      <c r="L24" s="22">
        <f t="shared" si="0"/>
        <v>34.599999999999994</v>
      </c>
      <c r="M24" s="34">
        <v>10</v>
      </c>
      <c r="N24" s="34">
        <v>38.5</v>
      </c>
      <c r="O24" s="34">
        <v>27.5</v>
      </c>
      <c r="P24" s="34">
        <v>17</v>
      </c>
    </row>
    <row r="25" spans="1:16" ht="12.75" customHeight="1">
      <c r="A25" s="95">
        <v>20</v>
      </c>
      <c r="B25" s="65" t="s">
        <v>101</v>
      </c>
      <c r="C25" s="78">
        <v>9</v>
      </c>
      <c r="D25" s="112">
        <v>119</v>
      </c>
      <c r="E25" s="78">
        <v>2</v>
      </c>
      <c r="F25" s="78">
        <v>6</v>
      </c>
      <c r="G25" s="78">
        <v>1988</v>
      </c>
      <c r="H25" s="22">
        <v>8.35</v>
      </c>
      <c r="I25" s="22">
        <v>8.4</v>
      </c>
      <c r="J25" s="22">
        <v>8.1</v>
      </c>
      <c r="K25" s="22">
        <v>9.3</v>
      </c>
      <c r="L25" s="22">
        <f t="shared" si="0"/>
        <v>34.150000000000006</v>
      </c>
      <c r="M25" s="34">
        <v>25.5</v>
      </c>
      <c r="N25" s="34">
        <v>28</v>
      </c>
      <c r="O25" s="34">
        <v>30</v>
      </c>
      <c r="P25" s="34">
        <v>14</v>
      </c>
    </row>
    <row r="26" spans="1:16" ht="12.75" customHeight="1">
      <c r="A26" s="95">
        <v>21</v>
      </c>
      <c r="B26" s="65" t="s">
        <v>113</v>
      </c>
      <c r="C26" s="78">
        <v>35</v>
      </c>
      <c r="D26" s="112">
        <v>158</v>
      </c>
      <c r="E26" s="78">
        <v>1</v>
      </c>
      <c r="F26" s="78">
        <v>4</v>
      </c>
      <c r="G26" s="78">
        <v>1988</v>
      </c>
      <c r="H26" s="22">
        <v>7.85</v>
      </c>
      <c r="I26" s="22">
        <v>8.55</v>
      </c>
      <c r="J26" s="22">
        <v>8.2</v>
      </c>
      <c r="K26" s="22">
        <v>9.35</v>
      </c>
      <c r="L26" s="22">
        <f t="shared" si="0"/>
        <v>33.949999999999996</v>
      </c>
      <c r="M26" s="34">
        <v>39.5</v>
      </c>
      <c r="N26" s="34">
        <v>19.5</v>
      </c>
      <c r="O26" s="34">
        <v>27.5</v>
      </c>
      <c r="P26" s="34">
        <v>11</v>
      </c>
    </row>
    <row r="27" spans="1:16" ht="12.75" customHeight="1">
      <c r="A27" s="95">
        <v>22</v>
      </c>
      <c r="B27" s="65" t="s">
        <v>99</v>
      </c>
      <c r="C27" s="78">
        <v>5</v>
      </c>
      <c r="D27" s="112">
        <v>107</v>
      </c>
      <c r="E27" s="78">
        <v>1</v>
      </c>
      <c r="F27" s="78">
        <v>4</v>
      </c>
      <c r="G27" s="78">
        <v>1987</v>
      </c>
      <c r="H27" s="22">
        <v>8.5</v>
      </c>
      <c r="I27" s="22">
        <v>9.05</v>
      </c>
      <c r="J27" s="22">
        <v>8.95</v>
      </c>
      <c r="K27" s="22">
        <v>7.2</v>
      </c>
      <c r="L27" s="22">
        <f t="shared" si="0"/>
        <v>33.7</v>
      </c>
      <c r="M27" s="34">
        <v>21</v>
      </c>
      <c r="N27" s="34">
        <v>9</v>
      </c>
      <c r="O27" s="34">
        <v>6</v>
      </c>
      <c r="P27" s="34">
        <v>42</v>
      </c>
    </row>
    <row r="28" spans="1:16" ht="12.75" customHeight="1">
      <c r="A28" s="95">
        <v>23</v>
      </c>
      <c r="B28" s="65" t="s">
        <v>34</v>
      </c>
      <c r="C28" s="78">
        <v>23</v>
      </c>
      <c r="D28" s="112">
        <v>133</v>
      </c>
      <c r="E28" s="78">
        <v>1</v>
      </c>
      <c r="F28" s="78">
        <v>3</v>
      </c>
      <c r="G28" s="78">
        <v>1987</v>
      </c>
      <c r="H28" s="22">
        <v>8.75</v>
      </c>
      <c r="I28" s="22">
        <v>8.45</v>
      </c>
      <c r="J28" s="22">
        <v>8.35</v>
      </c>
      <c r="K28" s="22">
        <v>8.1</v>
      </c>
      <c r="L28" s="22">
        <f t="shared" si="0"/>
        <v>33.65</v>
      </c>
      <c r="M28" s="34">
        <v>15</v>
      </c>
      <c r="N28" s="34">
        <v>24.5</v>
      </c>
      <c r="O28" s="34">
        <v>24.5</v>
      </c>
      <c r="P28" s="34">
        <v>29</v>
      </c>
    </row>
    <row r="29" spans="1:16" ht="12.75" customHeight="1">
      <c r="A29" s="95">
        <v>24</v>
      </c>
      <c r="B29" s="65" t="s">
        <v>145</v>
      </c>
      <c r="C29" s="78">
        <v>23</v>
      </c>
      <c r="D29" s="112">
        <v>132</v>
      </c>
      <c r="E29" s="78">
        <v>1</v>
      </c>
      <c r="F29" s="78">
        <v>3</v>
      </c>
      <c r="G29" s="78">
        <v>1990</v>
      </c>
      <c r="H29" s="22">
        <v>8</v>
      </c>
      <c r="I29" s="22">
        <v>8.45</v>
      </c>
      <c r="J29" s="22">
        <v>8.65</v>
      </c>
      <c r="K29" s="22">
        <v>8.25</v>
      </c>
      <c r="L29" s="22">
        <f t="shared" si="0"/>
        <v>33.35</v>
      </c>
      <c r="M29" s="34">
        <v>34.5</v>
      </c>
      <c r="N29" s="34">
        <v>24.5</v>
      </c>
      <c r="O29" s="34">
        <v>15</v>
      </c>
      <c r="P29" s="34">
        <v>26.5</v>
      </c>
    </row>
    <row r="30" spans="1:16" ht="12.75" customHeight="1">
      <c r="A30" s="95">
        <v>25</v>
      </c>
      <c r="B30" s="65" t="s">
        <v>108</v>
      </c>
      <c r="C30" s="78">
        <v>30</v>
      </c>
      <c r="D30" s="112">
        <v>148</v>
      </c>
      <c r="E30" s="78">
        <v>2</v>
      </c>
      <c r="F30" s="78">
        <v>8</v>
      </c>
      <c r="G30" s="78">
        <v>1988</v>
      </c>
      <c r="H30" s="22">
        <v>7.95</v>
      </c>
      <c r="I30" s="22">
        <v>8.1</v>
      </c>
      <c r="J30" s="22">
        <v>8</v>
      </c>
      <c r="K30" s="22">
        <v>9.05</v>
      </c>
      <c r="L30" s="22">
        <f t="shared" si="0"/>
        <v>33.1</v>
      </c>
      <c r="M30" s="34">
        <v>37.5</v>
      </c>
      <c r="N30" s="34">
        <v>42.5</v>
      </c>
      <c r="O30" s="34">
        <v>31</v>
      </c>
      <c r="P30" s="34">
        <v>19</v>
      </c>
    </row>
    <row r="31" spans="1:16" ht="12.75" customHeight="1">
      <c r="A31" s="95">
        <v>26</v>
      </c>
      <c r="B31" s="65" t="s">
        <v>132</v>
      </c>
      <c r="C31" s="78">
        <v>7</v>
      </c>
      <c r="D31" s="112">
        <v>112</v>
      </c>
      <c r="E31" s="78">
        <v>2</v>
      </c>
      <c r="F31" s="78">
        <v>8</v>
      </c>
      <c r="G31" s="78">
        <v>1987</v>
      </c>
      <c r="H31" s="22">
        <v>8.95</v>
      </c>
      <c r="I31" s="22">
        <v>8.55</v>
      </c>
      <c r="J31" s="22">
        <v>8.5</v>
      </c>
      <c r="K31" s="22">
        <v>6.9</v>
      </c>
      <c r="L31" s="22">
        <f t="shared" si="0"/>
        <v>32.9</v>
      </c>
      <c r="M31" s="34">
        <v>8</v>
      </c>
      <c r="N31" s="34">
        <v>19.5</v>
      </c>
      <c r="O31" s="34">
        <v>19.5</v>
      </c>
      <c r="P31" s="34">
        <v>48.5</v>
      </c>
    </row>
    <row r="32" spans="1:16" ht="12.75" customHeight="1">
      <c r="A32" s="95">
        <v>27</v>
      </c>
      <c r="B32" s="65" t="s">
        <v>162</v>
      </c>
      <c r="C32" s="78">
        <v>36</v>
      </c>
      <c r="D32" s="112">
        <v>162</v>
      </c>
      <c r="E32" s="78">
        <v>1</v>
      </c>
      <c r="F32" s="78">
        <v>2</v>
      </c>
      <c r="G32" s="78">
        <v>1988</v>
      </c>
      <c r="H32" s="22">
        <v>8.35</v>
      </c>
      <c r="I32" s="22">
        <v>7.95</v>
      </c>
      <c r="J32" s="22">
        <v>8.4</v>
      </c>
      <c r="K32" s="22">
        <v>8.125</v>
      </c>
      <c r="L32" s="22">
        <f t="shared" si="0"/>
        <v>32.825</v>
      </c>
      <c r="M32" s="34">
        <v>25.5</v>
      </c>
      <c r="N32" s="34">
        <v>48</v>
      </c>
      <c r="O32" s="34">
        <v>22.5</v>
      </c>
      <c r="P32" s="34">
        <v>28</v>
      </c>
    </row>
    <row r="33" spans="1:16" ht="12.75" customHeight="1">
      <c r="A33" s="95">
        <v>28</v>
      </c>
      <c r="B33" s="65" t="s">
        <v>107</v>
      </c>
      <c r="C33" s="78">
        <v>28</v>
      </c>
      <c r="D33" s="112">
        <v>144</v>
      </c>
      <c r="E33" s="78">
        <v>1</v>
      </c>
      <c r="F33" s="78">
        <v>2</v>
      </c>
      <c r="G33" s="78">
        <v>1988</v>
      </c>
      <c r="H33" s="25">
        <v>8.45</v>
      </c>
      <c r="I33" s="25">
        <v>8.5</v>
      </c>
      <c r="J33" s="25">
        <v>8.85</v>
      </c>
      <c r="K33" s="25">
        <v>6.95</v>
      </c>
      <c r="L33" s="25">
        <f t="shared" si="0"/>
        <v>32.75</v>
      </c>
      <c r="M33" s="34">
        <v>22.5</v>
      </c>
      <c r="N33" s="34">
        <v>21.5</v>
      </c>
      <c r="O33" s="34">
        <v>7.5</v>
      </c>
      <c r="P33" s="34">
        <v>47</v>
      </c>
    </row>
    <row r="34" spans="1:16" ht="12.75" customHeight="1">
      <c r="A34" s="95">
        <v>29</v>
      </c>
      <c r="B34" s="65" t="s">
        <v>141</v>
      </c>
      <c r="C34" s="78">
        <v>14</v>
      </c>
      <c r="D34" s="112">
        <v>127</v>
      </c>
      <c r="E34" s="78">
        <v>2</v>
      </c>
      <c r="F34" s="78">
        <v>5</v>
      </c>
      <c r="G34" s="78">
        <v>1987</v>
      </c>
      <c r="H34" s="22">
        <v>8.1</v>
      </c>
      <c r="I34" s="22">
        <v>8.15</v>
      </c>
      <c r="J34" s="22">
        <v>7.5</v>
      </c>
      <c r="K34" s="22">
        <v>8.85</v>
      </c>
      <c r="L34" s="25">
        <f t="shared" si="0"/>
        <v>32.6</v>
      </c>
      <c r="M34" s="34">
        <v>31.5</v>
      </c>
      <c r="N34" s="34">
        <v>41</v>
      </c>
      <c r="O34" s="34">
        <v>46</v>
      </c>
      <c r="P34" s="34">
        <v>22</v>
      </c>
    </row>
    <row r="35" spans="1:16" ht="12.75" customHeight="1">
      <c r="A35" s="95">
        <v>30</v>
      </c>
      <c r="B35" s="65" t="s">
        <v>139</v>
      </c>
      <c r="C35" s="78">
        <v>12</v>
      </c>
      <c r="D35" s="112">
        <v>123</v>
      </c>
      <c r="E35" s="78">
        <v>1</v>
      </c>
      <c r="F35" s="78">
        <v>1</v>
      </c>
      <c r="G35" s="78">
        <v>1987</v>
      </c>
      <c r="H35" s="22">
        <v>8.65</v>
      </c>
      <c r="I35" s="22">
        <v>8.35</v>
      </c>
      <c r="J35" s="22">
        <v>7.15</v>
      </c>
      <c r="K35" s="22">
        <v>8.05</v>
      </c>
      <c r="L35" s="25">
        <f t="shared" si="0"/>
        <v>32.2</v>
      </c>
      <c r="M35" s="34">
        <v>17</v>
      </c>
      <c r="N35" s="34">
        <v>31.5</v>
      </c>
      <c r="O35" s="34">
        <v>53</v>
      </c>
      <c r="P35" s="34">
        <v>30.5</v>
      </c>
    </row>
    <row r="36" spans="1:16" ht="12.75" customHeight="1">
      <c r="A36" s="95">
        <v>31</v>
      </c>
      <c r="B36" s="65" t="s">
        <v>137</v>
      </c>
      <c r="C36" s="78">
        <v>11</v>
      </c>
      <c r="D36" s="112">
        <v>121</v>
      </c>
      <c r="E36" s="78">
        <v>1</v>
      </c>
      <c r="F36" s="78">
        <v>2</v>
      </c>
      <c r="G36" s="78">
        <v>1988</v>
      </c>
      <c r="H36" s="22">
        <v>7</v>
      </c>
      <c r="I36" s="22">
        <v>8.65</v>
      </c>
      <c r="J36" s="22">
        <v>8.45</v>
      </c>
      <c r="K36" s="22">
        <v>7.9</v>
      </c>
      <c r="L36" s="25">
        <f t="shared" si="0"/>
        <v>32</v>
      </c>
      <c r="M36" s="34">
        <v>49</v>
      </c>
      <c r="N36" s="34">
        <v>17.5</v>
      </c>
      <c r="O36" s="34">
        <v>21</v>
      </c>
      <c r="P36" s="34">
        <v>32</v>
      </c>
    </row>
    <row r="37" spans="1:16" ht="12.75" customHeight="1">
      <c r="A37" s="95">
        <v>32</v>
      </c>
      <c r="B37" s="65" t="s">
        <v>221</v>
      </c>
      <c r="C37" s="78">
        <v>23</v>
      </c>
      <c r="D37" s="112">
        <v>135</v>
      </c>
      <c r="E37" s="78">
        <v>1</v>
      </c>
      <c r="F37" s="78">
        <v>3</v>
      </c>
      <c r="G37" s="78">
        <v>1990</v>
      </c>
      <c r="H37" s="22">
        <v>8.7</v>
      </c>
      <c r="I37" s="22">
        <v>8.2</v>
      </c>
      <c r="J37" s="22">
        <v>7.95</v>
      </c>
      <c r="K37" s="22">
        <v>6.75</v>
      </c>
      <c r="L37" s="25">
        <f t="shared" si="0"/>
        <v>31.599999999999998</v>
      </c>
      <c r="M37" s="34">
        <v>16</v>
      </c>
      <c r="N37" s="34">
        <v>40</v>
      </c>
      <c r="O37" s="34">
        <v>32.5</v>
      </c>
      <c r="P37" s="34">
        <v>54</v>
      </c>
    </row>
    <row r="38" spans="1:16" ht="12.75" customHeight="1">
      <c r="A38" s="95">
        <v>33</v>
      </c>
      <c r="B38" s="65" t="s">
        <v>156</v>
      </c>
      <c r="C38" s="78">
        <v>31</v>
      </c>
      <c r="D38" s="112">
        <v>151</v>
      </c>
      <c r="E38" s="78">
        <v>2</v>
      </c>
      <c r="F38" s="78">
        <v>5</v>
      </c>
      <c r="G38" s="78">
        <v>1989</v>
      </c>
      <c r="H38" s="22">
        <v>8.8</v>
      </c>
      <c r="I38" s="22">
        <v>8.3</v>
      </c>
      <c r="J38" s="22">
        <v>7.35</v>
      </c>
      <c r="K38" s="22">
        <v>7.1</v>
      </c>
      <c r="L38" s="25">
        <f t="shared" si="0"/>
        <v>31.550000000000004</v>
      </c>
      <c r="M38" s="34">
        <v>13</v>
      </c>
      <c r="N38" s="34">
        <v>35.5</v>
      </c>
      <c r="O38" s="34">
        <v>49</v>
      </c>
      <c r="P38" s="34">
        <v>43</v>
      </c>
    </row>
    <row r="39" spans="1:16" ht="12.75" customHeight="1">
      <c r="A39" s="95">
        <v>34</v>
      </c>
      <c r="B39" s="65" t="s">
        <v>152</v>
      </c>
      <c r="C39" s="78">
        <v>28</v>
      </c>
      <c r="D39" s="112">
        <v>145</v>
      </c>
      <c r="E39" s="78">
        <v>1</v>
      </c>
      <c r="F39" s="78">
        <v>2</v>
      </c>
      <c r="G39" s="78">
        <v>1988</v>
      </c>
      <c r="H39" s="22">
        <v>6.15</v>
      </c>
      <c r="I39" s="22">
        <v>8.35</v>
      </c>
      <c r="J39" s="22">
        <v>7.8</v>
      </c>
      <c r="K39" s="22">
        <v>9</v>
      </c>
      <c r="L39" s="22">
        <f t="shared" si="0"/>
        <v>31.3</v>
      </c>
      <c r="M39" s="34">
        <v>52.5</v>
      </c>
      <c r="N39" s="34">
        <v>31.5</v>
      </c>
      <c r="O39" s="34">
        <v>37.5</v>
      </c>
      <c r="P39" s="34">
        <v>20</v>
      </c>
    </row>
    <row r="40" spans="1:16" ht="12.75" customHeight="1">
      <c r="A40" s="23" t="s">
        <v>228</v>
      </c>
      <c r="B40" s="65" t="s">
        <v>140</v>
      </c>
      <c r="C40" s="78">
        <v>14</v>
      </c>
      <c r="D40" s="112">
        <v>126</v>
      </c>
      <c r="E40" s="78">
        <v>2</v>
      </c>
      <c r="F40" s="78">
        <v>5</v>
      </c>
      <c r="G40" s="78">
        <v>1987</v>
      </c>
      <c r="H40" s="22">
        <v>8.25</v>
      </c>
      <c r="I40" s="22">
        <v>8.4</v>
      </c>
      <c r="J40" s="22">
        <v>7.25</v>
      </c>
      <c r="K40" s="22">
        <v>7</v>
      </c>
      <c r="L40" s="22">
        <f t="shared" si="0"/>
        <v>30.9</v>
      </c>
      <c r="M40" s="34">
        <v>28.5</v>
      </c>
      <c r="N40" s="34">
        <v>28</v>
      </c>
      <c r="O40" s="34">
        <v>52</v>
      </c>
      <c r="P40" s="34">
        <v>45.5</v>
      </c>
    </row>
    <row r="41" spans="1:16" ht="12.75" customHeight="1">
      <c r="A41" s="23" t="s">
        <v>228</v>
      </c>
      <c r="B41" s="65" t="s">
        <v>155</v>
      </c>
      <c r="C41" s="78">
        <v>31</v>
      </c>
      <c r="D41" s="112">
        <v>150</v>
      </c>
      <c r="E41" s="78">
        <v>2</v>
      </c>
      <c r="F41" s="78">
        <v>5</v>
      </c>
      <c r="G41" s="78">
        <v>1988</v>
      </c>
      <c r="H41" s="22">
        <v>8</v>
      </c>
      <c r="I41" s="22">
        <v>7.7</v>
      </c>
      <c r="J41" s="22">
        <v>7.95</v>
      </c>
      <c r="K41" s="22">
        <v>7.25</v>
      </c>
      <c r="L41" s="22">
        <f t="shared" si="0"/>
        <v>30.9</v>
      </c>
      <c r="M41" s="34">
        <v>34.5</v>
      </c>
      <c r="N41" s="34">
        <v>51</v>
      </c>
      <c r="O41" s="34">
        <v>32.5</v>
      </c>
      <c r="P41" s="34">
        <v>40.5</v>
      </c>
    </row>
    <row r="42" spans="1:16" ht="12.75" customHeight="1">
      <c r="A42" s="23" t="s">
        <v>229</v>
      </c>
      <c r="B42" s="65" t="s">
        <v>112</v>
      </c>
      <c r="C42" s="78">
        <v>35</v>
      </c>
      <c r="D42" s="112">
        <v>160</v>
      </c>
      <c r="E42" s="78">
        <v>1</v>
      </c>
      <c r="F42" s="78">
        <v>4</v>
      </c>
      <c r="G42" s="78">
        <v>1987</v>
      </c>
      <c r="H42" s="22">
        <v>7.4</v>
      </c>
      <c r="I42" s="22">
        <v>8.5</v>
      </c>
      <c r="J42" s="22">
        <v>8.3</v>
      </c>
      <c r="K42" s="22">
        <v>6.6</v>
      </c>
      <c r="L42" s="22">
        <f aca="true" t="shared" si="1" ref="L42:L68">SUM(H42:K42)</f>
        <v>30.800000000000004</v>
      </c>
      <c r="M42" s="34">
        <v>46.5</v>
      </c>
      <c r="N42" s="34">
        <v>21.5</v>
      </c>
      <c r="O42" s="34">
        <v>26</v>
      </c>
      <c r="P42" s="34">
        <v>58</v>
      </c>
    </row>
    <row r="43" spans="1:16" ht="12.75" customHeight="1">
      <c r="A43" s="23" t="s">
        <v>229</v>
      </c>
      <c r="B43" s="65" t="s">
        <v>109</v>
      </c>
      <c r="C43" s="78">
        <v>30</v>
      </c>
      <c r="D43" s="112">
        <v>147</v>
      </c>
      <c r="E43" s="78">
        <v>2</v>
      </c>
      <c r="F43" s="78">
        <v>8</v>
      </c>
      <c r="G43" s="78">
        <v>1987</v>
      </c>
      <c r="H43" s="22">
        <v>7.4</v>
      </c>
      <c r="I43" s="22">
        <v>8</v>
      </c>
      <c r="J43" s="22">
        <v>7.35</v>
      </c>
      <c r="K43" s="22">
        <v>8.05</v>
      </c>
      <c r="L43" s="22">
        <f t="shared" si="1"/>
        <v>30.8</v>
      </c>
      <c r="M43" s="34">
        <v>46.5</v>
      </c>
      <c r="N43" s="34">
        <v>46</v>
      </c>
      <c r="O43" s="34">
        <v>49</v>
      </c>
      <c r="P43" s="34">
        <v>30.5</v>
      </c>
    </row>
    <row r="44" spans="1:16" ht="12.75" customHeight="1">
      <c r="A44" s="23" t="s">
        <v>229</v>
      </c>
      <c r="B44" s="65" t="s">
        <v>147</v>
      </c>
      <c r="C44" s="78">
        <v>25</v>
      </c>
      <c r="D44" s="112">
        <v>138</v>
      </c>
      <c r="E44" s="78">
        <v>2</v>
      </c>
      <c r="F44" s="78">
        <v>5</v>
      </c>
      <c r="G44" s="78">
        <v>1987</v>
      </c>
      <c r="H44" s="22">
        <v>8.6</v>
      </c>
      <c r="I44" s="22">
        <v>8.35</v>
      </c>
      <c r="J44" s="22">
        <v>7.1</v>
      </c>
      <c r="K44" s="22">
        <v>6.75</v>
      </c>
      <c r="L44" s="22">
        <f t="shared" si="1"/>
        <v>30.799999999999997</v>
      </c>
      <c r="M44" s="34">
        <v>18</v>
      </c>
      <c r="N44" s="34">
        <v>31.5</v>
      </c>
      <c r="O44" s="34">
        <v>54</v>
      </c>
      <c r="P44" s="34">
        <v>54</v>
      </c>
    </row>
    <row r="45" spans="1:16" ht="12.75" customHeight="1">
      <c r="A45" s="95">
        <v>40</v>
      </c>
      <c r="B45" s="65" t="s">
        <v>153</v>
      </c>
      <c r="C45" s="78">
        <v>28</v>
      </c>
      <c r="D45" s="112">
        <v>146</v>
      </c>
      <c r="E45" s="78">
        <v>1</v>
      </c>
      <c r="F45" s="78">
        <v>2</v>
      </c>
      <c r="G45" s="78">
        <v>1988</v>
      </c>
      <c r="H45" s="22">
        <v>6.75</v>
      </c>
      <c r="I45" s="22">
        <v>8.45</v>
      </c>
      <c r="J45" s="22">
        <v>7.9</v>
      </c>
      <c r="K45" s="22">
        <v>7.45</v>
      </c>
      <c r="L45" s="22">
        <f t="shared" si="1"/>
        <v>30.55</v>
      </c>
      <c r="M45" s="34">
        <v>51</v>
      </c>
      <c r="N45" s="34">
        <v>24.5</v>
      </c>
      <c r="O45" s="34">
        <v>34</v>
      </c>
      <c r="P45" s="34">
        <v>38</v>
      </c>
    </row>
    <row r="46" spans="1:16" ht="12.75" customHeight="1">
      <c r="A46" s="95">
        <v>41</v>
      </c>
      <c r="B46" s="65" t="s">
        <v>159</v>
      </c>
      <c r="C46" s="78">
        <v>33</v>
      </c>
      <c r="D46" s="112">
        <v>155</v>
      </c>
      <c r="E46" s="78">
        <v>1</v>
      </c>
      <c r="F46" s="78">
        <v>1</v>
      </c>
      <c r="G46" s="78">
        <v>1990</v>
      </c>
      <c r="H46" s="22">
        <v>7.95</v>
      </c>
      <c r="I46" s="22">
        <v>7.35</v>
      </c>
      <c r="J46" s="22">
        <v>7.8</v>
      </c>
      <c r="K46" s="22">
        <v>7.25</v>
      </c>
      <c r="L46" s="22">
        <f t="shared" si="1"/>
        <v>30.35</v>
      </c>
      <c r="M46" s="34">
        <v>37.5</v>
      </c>
      <c r="N46" s="34">
        <v>56.5</v>
      </c>
      <c r="O46" s="34">
        <v>37.5</v>
      </c>
      <c r="P46" s="34">
        <v>40.5</v>
      </c>
    </row>
    <row r="47" spans="1:16" ht="12.75" customHeight="1">
      <c r="A47" s="95">
        <v>42</v>
      </c>
      <c r="B47" s="65" t="s">
        <v>146</v>
      </c>
      <c r="C47" s="78">
        <v>24</v>
      </c>
      <c r="D47" s="112">
        <v>137</v>
      </c>
      <c r="E47" s="78">
        <v>1</v>
      </c>
      <c r="F47" s="78">
        <v>1</v>
      </c>
      <c r="G47" s="78">
        <v>1988</v>
      </c>
      <c r="H47" s="22">
        <v>6.05</v>
      </c>
      <c r="I47" s="22">
        <v>8.85</v>
      </c>
      <c r="J47" s="22">
        <v>8.35</v>
      </c>
      <c r="K47" s="22">
        <v>7.05</v>
      </c>
      <c r="L47" s="22">
        <f t="shared" si="1"/>
        <v>30.3</v>
      </c>
      <c r="M47" s="34">
        <v>55.5</v>
      </c>
      <c r="N47" s="34">
        <v>14</v>
      </c>
      <c r="O47" s="34">
        <v>24.5</v>
      </c>
      <c r="P47" s="34">
        <v>44</v>
      </c>
    </row>
    <row r="48" spans="1:16" ht="12.75" customHeight="1">
      <c r="A48" s="95">
        <v>43</v>
      </c>
      <c r="B48" s="65" t="s">
        <v>166</v>
      </c>
      <c r="C48" s="78">
        <v>40</v>
      </c>
      <c r="D48" s="112">
        <v>166</v>
      </c>
      <c r="E48" s="78">
        <v>2</v>
      </c>
      <c r="F48" s="78">
        <v>6</v>
      </c>
      <c r="G48" s="78">
        <v>1990</v>
      </c>
      <c r="H48" s="22">
        <v>7.65</v>
      </c>
      <c r="I48" s="22">
        <v>8.05</v>
      </c>
      <c r="J48" s="22">
        <v>7.85</v>
      </c>
      <c r="K48" s="22">
        <v>6.7</v>
      </c>
      <c r="L48" s="22">
        <f t="shared" si="1"/>
        <v>30.25</v>
      </c>
      <c r="M48" s="34">
        <v>43</v>
      </c>
      <c r="N48" s="34">
        <v>44.5</v>
      </c>
      <c r="O48" s="34">
        <v>35.5</v>
      </c>
      <c r="P48" s="34">
        <v>56</v>
      </c>
    </row>
    <row r="49" spans="1:16" ht="12.75" customHeight="1">
      <c r="A49" s="95">
        <v>44</v>
      </c>
      <c r="B49" s="65" t="s">
        <v>115</v>
      </c>
      <c r="C49" s="78">
        <v>44</v>
      </c>
      <c r="D49" s="112">
        <v>168</v>
      </c>
      <c r="E49" s="78">
        <v>2</v>
      </c>
      <c r="F49" s="78">
        <v>7</v>
      </c>
      <c r="G49" s="78">
        <v>1987</v>
      </c>
      <c r="H49" s="22">
        <v>5.4</v>
      </c>
      <c r="I49" s="22">
        <v>7.95</v>
      </c>
      <c r="J49" s="22">
        <v>7.65</v>
      </c>
      <c r="K49" s="22">
        <v>9.2</v>
      </c>
      <c r="L49" s="22">
        <f t="shared" si="1"/>
        <v>30.2</v>
      </c>
      <c r="M49" s="34">
        <v>60</v>
      </c>
      <c r="N49" s="34">
        <v>48</v>
      </c>
      <c r="O49" s="34">
        <v>40.5</v>
      </c>
      <c r="P49" s="34">
        <v>18</v>
      </c>
    </row>
    <row r="50" spans="1:16" ht="12.75" customHeight="1">
      <c r="A50" s="95">
        <v>45</v>
      </c>
      <c r="B50" s="65" t="s">
        <v>148</v>
      </c>
      <c r="C50" s="78">
        <v>25</v>
      </c>
      <c r="D50" s="112">
        <v>139</v>
      </c>
      <c r="E50" s="78">
        <v>2</v>
      </c>
      <c r="F50" s="78">
        <v>5</v>
      </c>
      <c r="G50" s="78">
        <v>1988</v>
      </c>
      <c r="H50" s="22">
        <v>8.3</v>
      </c>
      <c r="I50" s="22">
        <v>8.35</v>
      </c>
      <c r="J50" s="22">
        <v>7.55</v>
      </c>
      <c r="K50" s="22">
        <v>5.95</v>
      </c>
      <c r="L50" s="22">
        <f t="shared" si="1"/>
        <v>30.15</v>
      </c>
      <c r="M50" s="34">
        <v>27</v>
      </c>
      <c r="N50" s="34">
        <v>31.5</v>
      </c>
      <c r="O50" s="34">
        <v>45</v>
      </c>
      <c r="P50" s="34">
        <v>63</v>
      </c>
    </row>
    <row r="51" spans="1:16" ht="12.75" customHeight="1">
      <c r="A51" s="95">
        <v>46</v>
      </c>
      <c r="B51" s="65" t="s">
        <v>104</v>
      </c>
      <c r="C51" s="78">
        <v>16</v>
      </c>
      <c r="D51" s="112">
        <v>129</v>
      </c>
      <c r="E51" s="78">
        <v>2</v>
      </c>
      <c r="F51" s="78">
        <v>6</v>
      </c>
      <c r="G51" s="78">
        <v>1989</v>
      </c>
      <c r="H51" s="22">
        <v>7.85</v>
      </c>
      <c r="I51" s="22">
        <v>7.85</v>
      </c>
      <c r="J51" s="22">
        <v>5.6</v>
      </c>
      <c r="K51" s="22">
        <v>8.7</v>
      </c>
      <c r="L51" s="22">
        <f t="shared" si="1"/>
        <v>29.999999999999996</v>
      </c>
      <c r="M51" s="34">
        <v>39.5</v>
      </c>
      <c r="N51" s="34">
        <v>50</v>
      </c>
      <c r="O51" s="34">
        <v>60</v>
      </c>
      <c r="P51" s="34">
        <v>23</v>
      </c>
    </row>
    <row r="52" spans="1:16" ht="12.75" customHeight="1">
      <c r="A52" s="95">
        <v>47</v>
      </c>
      <c r="B52" s="65" t="s">
        <v>150</v>
      </c>
      <c r="C52" s="78">
        <v>26</v>
      </c>
      <c r="D52" s="112">
        <v>142</v>
      </c>
      <c r="E52" s="78">
        <v>2</v>
      </c>
      <c r="F52" s="78">
        <v>8</v>
      </c>
      <c r="G52" s="78">
        <v>1989</v>
      </c>
      <c r="H52" s="22">
        <v>6.95</v>
      </c>
      <c r="I52" s="22">
        <v>8.45</v>
      </c>
      <c r="J52" s="22">
        <v>7.6</v>
      </c>
      <c r="K52" s="22">
        <v>6.75</v>
      </c>
      <c r="L52" s="22">
        <f t="shared" si="1"/>
        <v>29.75</v>
      </c>
      <c r="M52" s="34">
        <v>50</v>
      </c>
      <c r="N52" s="34">
        <v>24.5</v>
      </c>
      <c r="O52" s="34">
        <v>43</v>
      </c>
      <c r="P52" s="34">
        <v>54</v>
      </c>
    </row>
    <row r="53" spans="1:16" ht="12.75" customHeight="1">
      <c r="A53" s="95">
        <v>48</v>
      </c>
      <c r="B53" s="65" t="s">
        <v>151</v>
      </c>
      <c r="C53" s="78">
        <v>28</v>
      </c>
      <c r="D53" s="112">
        <v>143</v>
      </c>
      <c r="E53" s="78">
        <v>1</v>
      </c>
      <c r="F53" s="78">
        <v>2</v>
      </c>
      <c r="G53" s="78">
        <v>1989</v>
      </c>
      <c r="H53" s="22">
        <v>8</v>
      </c>
      <c r="I53" s="22">
        <v>7.1</v>
      </c>
      <c r="J53" s="22">
        <v>7.6</v>
      </c>
      <c r="K53" s="22">
        <v>7</v>
      </c>
      <c r="L53" s="22">
        <f t="shared" si="1"/>
        <v>29.7</v>
      </c>
      <c r="M53" s="34">
        <v>34.5</v>
      </c>
      <c r="N53" s="34">
        <v>59</v>
      </c>
      <c r="O53" s="34">
        <v>43</v>
      </c>
      <c r="P53" s="34">
        <v>45.5</v>
      </c>
    </row>
    <row r="54" spans="1:16" ht="12.75" customHeight="1">
      <c r="A54" s="95">
        <v>49</v>
      </c>
      <c r="B54" s="65" t="s">
        <v>131</v>
      </c>
      <c r="C54" s="78">
        <v>7</v>
      </c>
      <c r="D54" s="112">
        <v>111</v>
      </c>
      <c r="E54" s="78">
        <v>2</v>
      </c>
      <c r="F54" s="78">
        <v>8</v>
      </c>
      <c r="G54" s="78">
        <v>1989</v>
      </c>
      <c r="H54" s="22">
        <v>6.05</v>
      </c>
      <c r="I54" s="22">
        <v>8.05</v>
      </c>
      <c r="J54" s="22">
        <v>7.75</v>
      </c>
      <c r="K54" s="22">
        <v>7.7</v>
      </c>
      <c r="L54" s="22">
        <f t="shared" si="1"/>
        <v>29.55</v>
      </c>
      <c r="M54" s="34">
        <v>55.5</v>
      </c>
      <c r="N54" s="34">
        <v>44.5</v>
      </c>
      <c r="O54" s="34">
        <v>39</v>
      </c>
      <c r="P54" s="34">
        <v>34</v>
      </c>
    </row>
    <row r="55" spans="1:16" ht="12.75" customHeight="1">
      <c r="A55" s="23" t="s">
        <v>230</v>
      </c>
      <c r="B55" s="65" t="s">
        <v>167</v>
      </c>
      <c r="C55" s="78">
        <v>44</v>
      </c>
      <c r="D55" s="112">
        <v>167</v>
      </c>
      <c r="E55" s="78">
        <v>2</v>
      </c>
      <c r="F55" s="78">
        <v>7</v>
      </c>
      <c r="G55" s="78">
        <v>1989</v>
      </c>
      <c r="H55" s="22">
        <v>6.15</v>
      </c>
      <c r="I55" s="22">
        <v>7.95</v>
      </c>
      <c r="J55" s="22">
        <v>7.6</v>
      </c>
      <c r="K55" s="22">
        <v>7.7</v>
      </c>
      <c r="L55" s="22">
        <f t="shared" si="1"/>
        <v>29.400000000000002</v>
      </c>
      <c r="M55" s="34">
        <v>52.5</v>
      </c>
      <c r="N55" s="34">
        <v>48</v>
      </c>
      <c r="O55" s="34">
        <v>43</v>
      </c>
      <c r="P55" s="34">
        <v>34</v>
      </c>
    </row>
    <row r="56" spans="1:16" ht="12.75" customHeight="1">
      <c r="A56" s="23" t="s">
        <v>230</v>
      </c>
      <c r="B56" s="65" t="s">
        <v>154</v>
      </c>
      <c r="C56" s="78">
        <v>30</v>
      </c>
      <c r="D56" s="112">
        <v>149</v>
      </c>
      <c r="E56" s="78">
        <v>2</v>
      </c>
      <c r="F56" s="78">
        <v>8</v>
      </c>
      <c r="G56" s="78">
        <v>1988</v>
      </c>
      <c r="H56" s="22">
        <v>7.25</v>
      </c>
      <c r="I56" s="22">
        <v>7.15</v>
      </c>
      <c r="J56" s="22">
        <v>7.4</v>
      </c>
      <c r="K56" s="22">
        <v>7.6</v>
      </c>
      <c r="L56" s="22">
        <f t="shared" si="1"/>
        <v>29.4</v>
      </c>
      <c r="M56" s="34">
        <v>48</v>
      </c>
      <c r="N56" s="34">
        <v>58</v>
      </c>
      <c r="O56" s="34">
        <v>47</v>
      </c>
      <c r="P56" s="34">
        <v>36</v>
      </c>
    </row>
    <row r="57" spans="1:16" ht="12.75" customHeight="1">
      <c r="A57" s="95">
        <v>52</v>
      </c>
      <c r="B57" s="65" t="s">
        <v>143</v>
      </c>
      <c r="C57" s="78">
        <v>22</v>
      </c>
      <c r="D57" s="112">
        <v>130</v>
      </c>
      <c r="E57" s="78">
        <v>1</v>
      </c>
      <c r="F57" s="78">
        <v>4</v>
      </c>
      <c r="G57" s="78">
        <v>1989</v>
      </c>
      <c r="H57" s="22">
        <v>6.1</v>
      </c>
      <c r="I57" s="22">
        <v>7.6</v>
      </c>
      <c r="J57" s="22">
        <v>7.85</v>
      </c>
      <c r="K57" s="22">
        <v>7.7</v>
      </c>
      <c r="L57" s="22">
        <f t="shared" si="1"/>
        <v>29.249999999999996</v>
      </c>
      <c r="M57" s="34">
        <v>54</v>
      </c>
      <c r="N57" s="34">
        <v>52.5</v>
      </c>
      <c r="O57" s="34">
        <v>35.5</v>
      </c>
      <c r="P57" s="34">
        <v>34</v>
      </c>
    </row>
    <row r="58" spans="1:16" ht="12.75" customHeight="1">
      <c r="A58" s="95">
        <v>53</v>
      </c>
      <c r="B58" s="65" t="s">
        <v>138</v>
      </c>
      <c r="C58" s="78">
        <v>12</v>
      </c>
      <c r="D58" s="112">
        <v>122</v>
      </c>
      <c r="E58" s="78">
        <v>1</v>
      </c>
      <c r="F58" s="78">
        <v>1</v>
      </c>
      <c r="G58" s="78">
        <v>1989</v>
      </c>
      <c r="H58" s="22">
        <v>7.8</v>
      </c>
      <c r="I58" s="22">
        <v>8.1</v>
      </c>
      <c r="J58" s="22">
        <v>6.55</v>
      </c>
      <c r="K58" s="22">
        <v>6.2</v>
      </c>
      <c r="L58" s="22">
        <f t="shared" si="1"/>
        <v>28.65</v>
      </c>
      <c r="M58" s="34">
        <v>41.5</v>
      </c>
      <c r="N58" s="34">
        <v>42.5</v>
      </c>
      <c r="O58" s="34">
        <v>56.5</v>
      </c>
      <c r="P58" s="34">
        <v>60</v>
      </c>
    </row>
    <row r="59" spans="1:16" ht="12.75" customHeight="1">
      <c r="A59" s="95">
        <v>54</v>
      </c>
      <c r="B59" s="65" t="s">
        <v>134</v>
      </c>
      <c r="C59" s="78">
        <v>8</v>
      </c>
      <c r="D59" s="112">
        <v>114</v>
      </c>
      <c r="E59" s="78">
        <v>1</v>
      </c>
      <c r="F59" s="78">
        <v>3</v>
      </c>
      <c r="G59" s="78">
        <v>1990</v>
      </c>
      <c r="H59" s="22">
        <v>7.8</v>
      </c>
      <c r="I59" s="22">
        <v>6.55</v>
      </c>
      <c r="J59" s="22">
        <v>7.35</v>
      </c>
      <c r="K59" s="22">
        <v>6.85</v>
      </c>
      <c r="L59" s="22">
        <f t="shared" si="1"/>
        <v>28.549999999999997</v>
      </c>
      <c r="M59" s="34">
        <v>41.5</v>
      </c>
      <c r="N59" s="34">
        <v>60</v>
      </c>
      <c r="O59" s="34">
        <v>49</v>
      </c>
      <c r="P59" s="34">
        <v>50.5</v>
      </c>
    </row>
    <row r="60" spans="1:16" ht="12.75" customHeight="1">
      <c r="A60" s="95">
        <v>55</v>
      </c>
      <c r="B60" s="65" t="s">
        <v>133</v>
      </c>
      <c r="C60" s="78">
        <v>8</v>
      </c>
      <c r="D60" s="112">
        <v>113</v>
      </c>
      <c r="E60" s="78">
        <v>1</v>
      </c>
      <c r="F60" s="78">
        <v>3</v>
      </c>
      <c r="G60" s="78">
        <v>1990</v>
      </c>
      <c r="H60" s="22">
        <v>5.5</v>
      </c>
      <c r="I60" s="22">
        <v>7.55</v>
      </c>
      <c r="J60" s="22">
        <v>7.65</v>
      </c>
      <c r="K60" s="22">
        <v>6.85</v>
      </c>
      <c r="L60" s="22">
        <f t="shared" si="1"/>
        <v>27.550000000000004</v>
      </c>
      <c r="M60" s="34">
        <v>58.5</v>
      </c>
      <c r="N60" s="34">
        <v>54</v>
      </c>
      <c r="O60" s="34">
        <v>40.5</v>
      </c>
      <c r="P60" s="34">
        <v>50.5</v>
      </c>
    </row>
    <row r="61" spans="1:16" ht="12.75" customHeight="1">
      <c r="A61" s="95">
        <v>56</v>
      </c>
      <c r="B61" s="65" t="s">
        <v>163</v>
      </c>
      <c r="C61" s="78">
        <v>38</v>
      </c>
      <c r="D61" s="112">
        <v>163</v>
      </c>
      <c r="E61" s="78">
        <v>2</v>
      </c>
      <c r="F61" s="78">
        <v>7</v>
      </c>
      <c r="G61" s="78">
        <v>1988</v>
      </c>
      <c r="H61" s="22">
        <v>5.3</v>
      </c>
      <c r="I61" s="22">
        <v>8.25</v>
      </c>
      <c r="J61" s="22">
        <v>6.55</v>
      </c>
      <c r="K61" s="22">
        <v>6.65</v>
      </c>
      <c r="L61" s="22">
        <f t="shared" si="1"/>
        <v>26.75</v>
      </c>
      <c r="M61" s="34">
        <v>61</v>
      </c>
      <c r="N61" s="34">
        <v>38.5</v>
      </c>
      <c r="O61" s="34">
        <v>56.5</v>
      </c>
      <c r="P61" s="34">
        <v>57</v>
      </c>
    </row>
    <row r="62" spans="1:16" ht="12.75" customHeight="1">
      <c r="A62" s="95">
        <v>57</v>
      </c>
      <c r="B62" s="65" t="s">
        <v>158</v>
      </c>
      <c r="C62" s="78">
        <v>33</v>
      </c>
      <c r="D62" s="112">
        <v>154</v>
      </c>
      <c r="E62" s="78">
        <v>1</v>
      </c>
      <c r="F62" s="78">
        <v>1</v>
      </c>
      <c r="G62" s="78">
        <v>1989</v>
      </c>
      <c r="H62" s="22">
        <v>8</v>
      </c>
      <c r="I62" s="22">
        <v>5.25</v>
      </c>
      <c r="J62" s="22">
        <v>6.4</v>
      </c>
      <c r="K62" s="22">
        <v>6.9</v>
      </c>
      <c r="L62" s="22">
        <f t="shared" si="1"/>
        <v>26.549999999999997</v>
      </c>
      <c r="M62" s="34">
        <v>34.5</v>
      </c>
      <c r="N62" s="34">
        <v>62</v>
      </c>
      <c r="O62" s="34">
        <v>58</v>
      </c>
      <c r="P62" s="34">
        <v>48.5</v>
      </c>
    </row>
    <row r="63" spans="1:16" ht="12.75" customHeight="1">
      <c r="A63" s="95">
        <v>58</v>
      </c>
      <c r="B63" s="65" t="s">
        <v>160</v>
      </c>
      <c r="C63" s="78">
        <v>33</v>
      </c>
      <c r="D63" s="112">
        <v>156</v>
      </c>
      <c r="E63" s="78">
        <v>1</v>
      </c>
      <c r="F63" s="78">
        <v>1</v>
      </c>
      <c r="G63" s="78">
        <v>1988</v>
      </c>
      <c r="H63" s="22">
        <v>5.95</v>
      </c>
      <c r="I63" s="22">
        <v>7.6</v>
      </c>
      <c r="J63" s="22">
        <v>5.9</v>
      </c>
      <c r="K63" s="22">
        <v>6.8</v>
      </c>
      <c r="L63" s="22">
        <f t="shared" si="1"/>
        <v>26.250000000000004</v>
      </c>
      <c r="M63" s="34">
        <v>57</v>
      </c>
      <c r="N63" s="34">
        <v>52.5</v>
      </c>
      <c r="O63" s="34">
        <v>59</v>
      </c>
      <c r="P63" s="34">
        <v>52</v>
      </c>
    </row>
    <row r="64" spans="1:16" ht="12.75" customHeight="1">
      <c r="A64" s="95">
        <v>59</v>
      </c>
      <c r="B64" s="65" t="s">
        <v>110</v>
      </c>
      <c r="C64" s="78">
        <v>32</v>
      </c>
      <c r="D64" s="112">
        <v>153</v>
      </c>
      <c r="E64" s="78">
        <v>1</v>
      </c>
      <c r="F64" s="78">
        <v>3</v>
      </c>
      <c r="G64" s="78">
        <v>1989</v>
      </c>
      <c r="H64" s="22">
        <v>7.45</v>
      </c>
      <c r="I64" s="22">
        <v>5</v>
      </c>
      <c r="J64" s="22">
        <v>7.3</v>
      </c>
      <c r="K64" s="22">
        <v>6.2</v>
      </c>
      <c r="L64" s="22">
        <f t="shared" si="1"/>
        <v>25.95</v>
      </c>
      <c r="M64" s="34">
        <v>45</v>
      </c>
      <c r="N64" s="34">
        <v>63</v>
      </c>
      <c r="O64" s="34">
        <v>51</v>
      </c>
      <c r="P64" s="34">
        <v>60</v>
      </c>
    </row>
    <row r="65" spans="1:16" ht="12.75" customHeight="1">
      <c r="A65" s="95">
        <v>60</v>
      </c>
      <c r="B65" s="65" t="s">
        <v>161</v>
      </c>
      <c r="C65" s="78">
        <v>33</v>
      </c>
      <c r="D65" s="112">
        <v>157</v>
      </c>
      <c r="E65" s="78">
        <v>1</v>
      </c>
      <c r="F65" s="78">
        <v>1</v>
      </c>
      <c r="G65" s="78">
        <v>1988</v>
      </c>
      <c r="H65" s="22">
        <v>5.5</v>
      </c>
      <c r="I65" s="22">
        <v>7.35</v>
      </c>
      <c r="J65" s="22">
        <v>6.75</v>
      </c>
      <c r="K65" s="22">
        <v>6.1</v>
      </c>
      <c r="L65" s="22">
        <f t="shared" si="1"/>
        <v>25.700000000000003</v>
      </c>
      <c r="M65" s="34">
        <v>58.5</v>
      </c>
      <c r="N65" s="34">
        <v>56.5</v>
      </c>
      <c r="O65" s="34">
        <v>55</v>
      </c>
      <c r="P65" s="34">
        <v>62</v>
      </c>
    </row>
    <row r="66" spans="1:16" ht="12.75" customHeight="1">
      <c r="A66" s="95">
        <v>61</v>
      </c>
      <c r="B66" s="65" t="s">
        <v>157</v>
      </c>
      <c r="C66" s="78">
        <v>32</v>
      </c>
      <c r="D66" s="112">
        <v>152</v>
      </c>
      <c r="E66" s="78">
        <v>1</v>
      </c>
      <c r="F66" s="78">
        <v>3</v>
      </c>
      <c r="G66" s="78">
        <v>1990</v>
      </c>
      <c r="H66" s="22">
        <v>7.6</v>
      </c>
      <c r="I66" s="22">
        <v>6.15</v>
      </c>
      <c r="J66" s="22">
        <v>5.45</v>
      </c>
      <c r="K66" s="22">
        <v>6.2</v>
      </c>
      <c r="L66" s="22">
        <f t="shared" si="1"/>
        <v>25.4</v>
      </c>
      <c r="M66" s="34">
        <v>44</v>
      </c>
      <c r="N66" s="34">
        <v>61</v>
      </c>
      <c r="O66" s="34">
        <v>61</v>
      </c>
      <c r="P66" s="34">
        <v>60</v>
      </c>
    </row>
    <row r="67" spans="1:16" ht="12.75" customHeight="1">
      <c r="A67" s="95">
        <v>62</v>
      </c>
      <c r="B67" s="65" t="s">
        <v>164</v>
      </c>
      <c r="C67" s="78">
        <v>38</v>
      </c>
      <c r="D67" s="112">
        <v>164</v>
      </c>
      <c r="E67" s="78">
        <v>2</v>
      </c>
      <c r="F67" s="78">
        <v>7</v>
      </c>
      <c r="G67" s="78">
        <v>1988</v>
      </c>
      <c r="H67" s="22">
        <v>3.55</v>
      </c>
      <c r="I67" s="22">
        <v>7.45</v>
      </c>
      <c r="J67" s="22">
        <v>5.35</v>
      </c>
      <c r="K67" s="22">
        <v>8.25</v>
      </c>
      <c r="L67" s="22">
        <f t="shared" si="1"/>
        <v>24.6</v>
      </c>
      <c r="M67" s="34">
        <v>62</v>
      </c>
      <c r="N67" s="34">
        <v>55</v>
      </c>
      <c r="O67" s="34">
        <v>62</v>
      </c>
      <c r="P67" s="34">
        <v>26.5</v>
      </c>
    </row>
    <row r="68" spans="1:16" ht="12.75" customHeight="1">
      <c r="A68" s="95">
        <v>63</v>
      </c>
      <c r="B68" s="65" t="s">
        <v>142</v>
      </c>
      <c r="C68" s="78">
        <v>16</v>
      </c>
      <c r="D68" s="112">
        <v>128</v>
      </c>
      <c r="E68" s="78">
        <v>2</v>
      </c>
      <c r="F68" s="78">
        <v>6</v>
      </c>
      <c r="G68" s="78">
        <v>1988</v>
      </c>
      <c r="H68" s="22">
        <v>3.1</v>
      </c>
      <c r="I68" s="22">
        <v>8.3</v>
      </c>
      <c r="J68" s="22">
        <v>5.15</v>
      </c>
      <c r="K68" s="22">
        <v>7.4</v>
      </c>
      <c r="L68" s="22">
        <f t="shared" si="1"/>
        <v>23.950000000000003</v>
      </c>
      <c r="M68" s="34">
        <v>63</v>
      </c>
      <c r="N68" s="34">
        <v>35.5</v>
      </c>
      <c r="O68" s="34">
        <v>63</v>
      </c>
      <c r="P68" s="34">
        <v>39</v>
      </c>
    </row>
    <row r="69" ht="12.75" customHeight="1"/>
    <row r="70" ht="12.75" customHeight="1"/>
    <row r="71" ht="12.75" customHeight="1">
      <c r="A71" s="30">
        <v>63</v>
      </c>
    </row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</sheetData>
  <printOptions/>
  <pageMargins left="0.52" right="0.29" top="0.37" bottom="0.61" header="0.3" footer="0.5118110236220472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M68"/>
  <sheetViews>
    <sheetView workbookViewId="0" topLeftCell="A1">
      <selection activeCell="I7" sqref="I7"/>
    </sheetView>
  </sheetViews>
  <sheetFormatPr defaultColWidth="9.00390625" defaultRowHeight="12.75"/>
  <cols>
    <col min="1" max="1" width="7.875" style="2" customWidth="1"/>
    <col min="2" max="2" width="18.25390625" style="2" bestFit="1" customWidth="1"/>
    <col min="3" max="3" width="5.00390625" style="2" bestFit="1" customWidth="1"/>
    <col min="4" max="4" width="4.875" style="2" bestFit="1" customWidth="1"/>
    <col min="5" max="5" width="4.375" style="2" bestFit="1" customWidth="1"/>
    <col min="6" max="6" width="3.125" style="2" bestFit="1" customWidth="1"/>
    <col min="7" max="7" width="7.25390625" style="2" bestFit="1" customWidth="1"/>
    <col min="8" max="8" width="10.625" style="2" customWidth="1"/>
    <col min="9" max="9" width="8.00390625" style="2" customWidth="1"/>
    <col min="10" max="10" width="8.875" style="2" customWidth="1"/>
    <col min="11" max="11" width="9.00390625" style="2" customWidth="1"/>
    <col min="12" max="13" width="13.00390625" style="2" customWidth="1"/>
    <col min="14" max="16384" width="9.125" style="2" customWidth="1"/>
  </cols>
  <sheetData>
    <row r="1" ht="12.75">
      <c r="A1" s="79" t="s">
        <v>220</v>
      </c>
    </row>
    <row r="3" ht="12.75">
      <c r="A3" s="2" t="s">
        <v>35</v>
      </c>
    </row>
    <row r="4" ht="12.75" customHeight="1">
      <c r="I4" s="29"/>
    </row>
    <row r="5" spans="1:13" ht="12.75" customHeight="1">
      <c r="A5" s="18" t="s">
        <v>1</v>
      </c>
      <c r="B5" s="55" t="s">
        <v>2</v>
      </c>
      <c r="C5" s="54" t="s">
        <v>15</v>
      </c>
      <c r="D5" s="54" t="s">
        <v>71</v>
      </c>
      <c r="E5" s="54" t="s">
        <v>72</v>
      </c>
      <c r="F5" s="55" t="s">
        <v>14</v>
      </c>
      <c r="G5" s="32" t="s">
        <v>73</v>
      </c>
      <c r="H5" s="18" t="s">
        <v>9</v>
      </c>
      <c r="I5" s="43"/>
      <c r="J5" s="43"/>
      <c r="K5" s="43"/>
      <c r="L5" s="29"/>
      <c r="M5" s="29"/>
    </row>
    <row r="6" spans="1:13" ht="12.75" customHeight="1">
      <c r="A6" s="34">
        <v>1</v>
      </c>
      <c r="B6" s="65" t="s">
        <v>126</v>
      </c>
      <c r="C6" s="78">
        <v>4</v>
      </c>
      <c r="D6" s="112">
        <v>103</v>
      </c>
      <c r="E6" s="78">
        <v>2</v>
      </c>
      <c r="F6" s="78">
        <v>7</v>
      </c>
      <c r="G6" s="78">
        <v>1990</v>
      </c>
      <c r="H6" s="46">
        <v>3.72</v>
      </c>
      <c r="I6" s="41"/>
      <c r="J6" s="40"/>
      <c r="K6" s="40"/>
      <c r="L6" s="29"/>
      <c r="M6" s="40"/>
    </row>
    <row r="7" spans="1:13" ht="12.75" customHeight="1">
      <c r="A7" s="34">
        <v>2</v>
      </c>
      <c r="B7" s="65" t="s">
        <v>98</v>
      </c>
      <c r="C7" s="78">
        <v>4</v>
      </c>
      <c r="D7" s="112">
        <v>104</v>
      </c>
      <c r="E7" s="78">
        <v>2</v>
      </c>
      <c r="F7" s="78">
        <v>7</v>
      </c>
      <c r="G7" s="78">
        <v>1988</v>
      </c>
      <c r="H7" s="46">
        <v>3.74</v>
      </c>
      <c r="I7" s="41"/>
      <c r="J7" s="40"/>
      <c r="K7" s="40"/>
      <c r="L7" s="29"/>
      <c r="M7" s="40"/>
    </row>
    <row r="8" spans="1:13" ht="12.75" customHeight="1">
      <c r="A8" s="34">
        <v>3</v>
      </c>
      <c r="B8" s="65" t="s">
        <v>144</v>
      </c>
      <c r="C8" s="78">
        <v>23</v>
      </c>
      <c r="D8" s="112">
        <v>131</v>
      </c>
      <c r="E8" s="78">
        <v>1</v>
      </c>
      <c r="F8" s="78">
        <v>3</v>
      </c>
      <c r="G8" s="78">
        <v>1990</v>
      </c>
      <c r="H8" s="46">
        <v>3.83</v>
      </c>
      <c r="I8" s="41"/>
      <c r="J8" s="40"/>
      <c r="K8" s="40"/>
      <c r="L8" s="29"/>
      <c r="M8" s="40"/>
    </row>
    <row r="9" spans="1:13" ht="12.75" customHeight="1">
      <c r="A9" s="34">
        <v>4</v>
      </c>
      <c r="B9" s="65" t="s">
        <v>112</v>
      </c>
      <c r="C9" s="78">
        <v>35</v>
      </c>
      <c r="D9" s="112">
        <v>160</v>
      </c>
      <c r="E9" s="78">
        <v>1</v>
      </c>
      <c r="F9" s="78">
        <v>4</v>
      </c>
      <c r="G9" s="78">
        <v>1987</v>
      </c>
      <c r="H9" s="46">
        <v>4.06</v>
      </c>
      <c r="I9" s="41"/>
      <c r="J9" s="40"/>
      <c r="K9" s="40"/>
      <c r="L9" s="29"/>
      <c r="M9" s="40"/>
    </row>
    <row r="10" spans="1:13" ht="12.75" customHeight="1">
      <c r="A10" s="34">
        <v>5</v>
      </c>
      <c r="B10" s="65" t="s">
        <v>107</v>
      </c>
      <c r="C10" s="78">
        <v>28</v>
      </c>
      <c r="D10" s="112">
        <v>144</v>
      </c>
      <c r="E10" s="78">
        <v>1</v>
      </c>
      <c r="F10" s="78">
        <v>2</v>
      </c>
      <c r="G10" s="78">
        <v>1988</v>
      </c>
      <c r="H10" s="46">
        <v>4.45</v>
      </c>
      <c r="I10" s="41"/>
      <c r="J10" s="40"/>
      <c r="K10" s="40"/>
      <c r="L10" s="29"/>
      <c r="M10" s="40"/>
    </row>
    <row r="11" spans="1:13" ht="12.75" customHeight="1">
      <c r="A11" s="34">
        <v>6</v>
      </c>
      <c r="B11" s="65" t="s">
        <v>165</v>
      </c>
      <c r="C11" s="78">
        <v>40</v>
      </c>
      <c r="D11" s="112">
        <v>165</v>
      </c>
      <c r="E11" s="78">
        <v>2</v>
      </c>
      <c r="F11" s="78">
        <v>6</v>
      </c>
      <c r="G11" s="78">
        <v>1989</v>
      </c>
      <c r="H11" s="46">
        <v>4.5</v>
      </c>
      <c r="I11" s="41"/>
      <c r="J11" s="40"/>
      <c r="K11" s="40"/>
      <c r="L11" s="29"/>
      <c r="M11" s="40"/>
    </row>
    <row r="12" spans="1:13" ht="12.75" customHeight="1">
      <c r="A12" s="34">
        <v>7</v>
      </c>
      <c r="B12" s="65" t="s">
        <v>99</v>
      </c>
      <c r="C12" s="78">
        <v>5</v>
      </c>
      <c r="D12" s="112">
        <v>107</v>
      </c>
      <c r="E12" s="78">
        <v>1</v>
      </c>
      <c r="F12" s="78">
        <v>4</v>
      </c>
      <c r="G12" s="78">
        <v>1987</v>
      </c>
      <c r="H12" s="46">
        <v>4.51</v>
      </c>
      <c r="I12" s="41"/>
      <c r="J12" s="40"/>
      <c r="K12" s="40"/>
      <c r="L12" s="29"/>
      <c r="M12" s="40"/>
    </row>
    <row r="13" spans="1:13" ht="12.75" customHeight="1">
      <c r="A13" s="34">
        <v>8</v>
      </c>
      <c r="B13" s="65" t="s">
        <v>125</v>
      </c>
      <c r="C13" s="78">
        <v>1</v>
      </c>
      <c r="D13" s="112">
        <v>101</v>
      </c>
      <c r="E13" s="78">
        <v>2</v>
      </c>
      <c r="F13" s="78">
        <v>8</v>
      </c>
      <c r="G13" s="78">
        <v>1989</v>
      </c>
      <c r="H13" s="46">
        <v>4.6</v>
      </c>
      <c r="I13" s="41"/>
      <c r="J13" s="40"/>
      <c r="K13" s="40"/>
      <c r="L13" s="29"/>
      <c r="M13" s="40"/>
    </row>
    <row r="14" spans="1:13" ht="12.75" customHeight="1">
      <c r="A14" s="34">
        <v>9</v>
      </c>
      <c r="B14" s="65" t="s">
        <v>132</v>
      </c>
      <c r="C14" s="78">
        <v>7</v>
      </c>
      <c r="D14" s="112">
        <v>112</v>
      </c>
      <c r="E14" s="78">
        <v>2</v>
      </c>
      <c r="F14" s="78">
        <v>8</v>
      </c>
      <c r="G14" s="78">
        <v>1987</v>
      </c>
      <c r="H14" s="46">
        <v>4.62</v>
      </c>
      <c r="I14" s="41"/>
      <c r="J14" s="40"/>
      <c r="K14" s="40"/>
      <c r="L14" s="29"/>
      <c r="M14" s="40"/>
    </row>
    <row r="15" spans="1:13" ht="12.75" customHeight="1">
      <c r="A15" s="34">
        <v>10</v>
      </c>
      <c r="B15" s="65" t="s">
        <v>106</v>
      </c>
      <c r="C15" s="78">
        <v>24</v>
      </c>
      <c r="D15" s="112">
        <v>136</v>
      </c>
      <c r="E15" s="78">
        <v>1</v>
      </c>
      <c r="F15" s="78">
        <v>1</v>
      </c>
      <c r="G15" s="78">
        <v>1987</v>
      </c>
      <c r="H15" s="46">
        <v>4.69</v>
      </c>
      <c r="I15" s="41"/>
      <c r="J15" s="40"/>
      <c r="K15" s="40"/>
      <c r="L15" s="29"/>
      <c r="M15" s="40"/>
    </row>
    <row r="16" spans="1:13" ht="12.75" customHeight="1">
      <c r="A16" s="34">
        <v>11</v>
      </c>
      <c r="B16" s="65" t="s">
        <v>131</v>
      </c>
      <c r="C16" s="78">
        <v>7</v>
      </c>
      <c r="D16" s="112">
        <v>111</v>
      </c>
      <c r="E16" s="78">
        <v>2</v>
      </c>
      <c r="F16" s="78">
        <v>8</v>
      </c>
      <c r="G16" s="78">
        <v>1989</v>
      </c>
      <c r="H16" s="46">
        <v>4.73</v>
      </c>
      <c r="I16" s="41"/>
      <c r="J16" s="40"/>
      <c r="K16" s="40"/>
      <c r="L16" s="29"/>
      <c r="M16" s="40"/>
    </row>
    <row r="17" spans="1:13" ht="12.75" customHeight="1">
      <c r="A17" s="34">
        <v>12</v>
      </c>
      <c r="B17" s="65" t="s">
        <v>145</v>
      </c>
      <c r="C17" s="78">
        <v>23</v>
      </c>
      <c r="D17" s="112">
        <v>132</v>
      </c>
      <c r="E17" s="78">
        <v>1</v>
      </c>
      <c r="F17" s="78">
        <v>3</v>
      </c>
      <c r="G17" s="78">
        <v>1990</v>
      </c>
      <c r="H17" s="46">
        <v>4.74</v>
      </c>
      <c r="I17" s="41"/>
      <c r="J17" s="40"/>
      <c r="K17" s="40"/>
      <c r="L17" s="29"/>
      <c r="M17" s="40"/>
    </row>
    <row r="18" spans="1:13" ht="12.75" customHeight="1">
      <c r="A18" s="34">
        <v>13</v>
      </c>
      <c r="B18" s="65" t="s">
        <v>154</v>
      </c>
      <c r="C18" s="78">
        <v>30</v>
      </c>
      <c r="D18" s="112">
        <v>149</v>
      </c>
      <c r="E18" s="78">
        <v>2</v>
      </c>
      <c r="F18" s="78">
        <v>8</v>
      </c>
      <c r="G18" s="78">
        <v>1988</v>
      </c>
      <c r="H18" s="46">
        <v>4.75</v>
      </c>
      <c r="I18" s="41"/>
      <c r="J18" s="40"/>
      <c r="K18" s="40"/>
      <c r="L18" s="29"/>
      <c r="M18" s="40"/>
    </row>
    <row r="19" spans="1:13" ht="12.75" customHeight="1">
      <c r="A19" s="34">
        <v>14</v>
      </c>
      <c r="B19" s="65" t="s">
        <v>129</v>
      </c>
      <c r="C19" s="78">
        <v>5</v>
      </c>
      <c r="D19" s="112">
        <v>108</v>
      </c>
      <c r="E19" s="78">
        <v>1</v>
      </c>
      <c r="F19" s="78">
        <v>4</v>
      </c>
      <c r="G19" s="78">
        <v>1988</v>
      </c>
      <c r="H19" s="46">
        <v>4.79</v>
      </c>
      <c r="I19" s="41"/>
      <c r="J19" s="40"/>
      <c r="K19" s="40"/>
      <c r="L19" s="29"/>
      <c r="M19" s="40"/>
    </row>
    <row r="20" spans="1:13" ht="12.75" customHeight="1">
      <c r="A20" s="34">
        <v>15</v>
      </c>
      <c r="B20" s="65" t="s">
        <v>102</v>
      </c>
      <c r="C20" s="78">
        <v>11</v>
      </c>
      <c r="D20" s="112">
        <v>120</v>
      </c>
      <c r="E20" s="78">
        <v>1</v>
      </c>
      <c r="F20" s="78">
        <v>2</v>
      </c>
      <c r="G20" s="78">
        <v>1988</v>
      </c>
      <c r="H20" s="46">
        <v>4.83</v>
      </c>
      <c r="I20" s="41"/>
      <c r="J20" s="40"/>
      <c r="K20" s="40"/>
      <c r="L20" s="29"/>
      <c r="M20" s="40"/>
    </row>
    <row r="21" spans="1:13" ht="12.75" customHeight="1">
      <c r="A21" s="34">
        <v>16</v>
      </c>
      <c r="B21" s="65" t="s">
        <v>97</v>
      </c>
      <c r="C21" s="78">
        <v>2</v>
      </c>
      <c r="D21" s="112">
        <v>102</v>
      </c>
      <c r="E21" s="78">
        <v>1</v>
      </c>
      <c r="F21" s="78">
        <v>1</v>
      </c>
      <c r="G21" s="78">
        <v>1988</v>
      </c>
      <c r="H21" s="46">
        <v>4.98</v>
      </c>
      <c r="I21" s="41"/>
      <c r="J21" s="40"/>
      <c r="K21" s="40"/>
      <c r="L21" s="29"/>
      <c r="M21" s="40"/>
    </row>
    <row r="22" spans="1:13" ht="12.75" customHeight="1">
      <c r="A22" s="93" t="s">
        <v>222</v>
      </c>
      <c r="B22" s="65" t="s">
        <v>101</v>
      </c>
      <c r="C22" s="78">
        <v>9</v>
      </c>
      <c r="D22" s="112">
        <v>119</v>
      </c>
      <c r="E22" s="78">
        <v>2</v>
      </c>
      <c r="F22" s="78">
        <v>6</v>
      </c>
      <c r="G22" s="78">
        <v>1988</v>
      </c>
      <c r="H22" s="46">
        <v>5.02</v>
      </c>
      <c r="I22" s="41"/>
      <c r="J22" s="40"/>
      <c r="K22" s="40"/>
      <c r="L22" s="29"/>
      <c r="M22" s="40"/>
    </row>
    <row r="23" spans="1:13" ht="12.75" customHeight="1">
      <c r="A23" s="93" t="s">
        <v>222</v>
      </c>
      <c r="B23" s="65" t="s">
        <v>150</v>
      </c>
      <c r="C23" s="78">
        <v>26</v>
      </c>
      <c r="D23" s="112">
        <v>142</v>
      </c>
      <c r="E23" s="78">
        <v>2</v>
      </c>
      <c r="F23" s="78">
        <v>8</v>
      </c>
      <c r="G23" s="78">
        <v>1989</v>
      </c>
      <c r="H23" s="46">
        <v>5.02</v>
      </c>
      <c r="I23" s="41"/>
      <c r="J23" s="40"/>
      <c r="K23" s="40"/>
      <c r="L23" s="29"/>
      <c r="M23" s="40"/>
    </row>
    <row r="24" spans="1:13" ht="12.75" customHeight="1">
      <c r="A24" s="34">
        <v>19</v>
      </c>
      <c r="B24" s="65" t="s">
        <v>34</v>
      </c>
      <c r="C24" s="78">
        <v>23</v>
      </c>
      <c r="D24" s="112">
        <v>133</v>
      </c>
      <c r="E24" s="78">
        <v>1</v>
      </c>
      <c r="F24" s="78">
        <v>3</v>
      </c>
      <c r="G24" s="78">
        <v>1987</v>
      </c>
      <c r="H24" s="46">
        <v>5.08</v>
      </c>
      <c r="I24" s="41"/>
      <c r="J24" s="40"/>
      <c r="K24" s="40"/>
      <c r="L24" s="29"/>
      <c r="M24" s="40"/>
    </row>
    <row r="25" spans="1:13" ht="12.75" customHeight="1">
      <c r="A25" s="34">
        <v>20</v>
      </c>
      <c r="B25" s="65" t="s">
        <v>153</v>
      </c>
      <c r="C25" s="78">
        <v>28</v>
      </c>
      <c r="D25" s="112">
        <v>146</v>
      </c>
      <c r="E25" s="78">
        <v>1</v>
      </c>
      <c r="F25" s="78">
        <v>2</v>
      </c>
      <c r="G25" s="78">
        <v>1988</v>
      </c>
      <c r="H25" s="46">
        <v>5.12</v>
      </c>
      <c r="I25" s="41"/>
      <c r="J25" s="40"/>
      <c r="K25" s="40"/>
      <c r="L25" s="29"/>
      <c r="M25" s="40"/>
    </row>
    <row r="26" spans="1:13" ht="12.75" customHeight="1">
      <c r="A26" s="34">
        <v>21</v>
      </c>
      <c r="B26" s="65" t="s">
        <v>113</v>
      </c>
      <c r="C26" s="78">
        <v>35</v>
      </c>
      <c r="D26" s="112">
        <v>158</v>
      </c>
      <c r="E26" s="78">
        <v>1</v>
      </c>
      <c r="F26" s="78">
        <v>4</v>
      </c>
      <c r="G26" s="78">
        <v>1988</v>
      </c>
      <c r="H26" s="46">
        <v>5.13</v>
      </c>
      <c r="I26" s="41"/>
      <c r="J26" s="40"/>
      <c r="K26" s="40"/>
      <c r="L26" s="29"/>
      <c r="M26" s="40"/>
    </row>
    <row r="27" spans="1:13" ht="12.75" customHeight="1">
      <c r="A27" s="34">
        <v>22</v>
      </c>
      <c r="B27" s="65" t="s">
        <v>111</v>
      </c>
      <c r="C27" s="78">
        <v>35</v>
      </c>
      <c r="D27" s="112">
        <v>159</v>
      </c>
      <c r="E27" s="78">
        <v>1</v>
      </c>
      <c r="F27" s="78">
        <v>4</v>
      </c>
      <c r="G27" s="78">
        <v>1989</v>
      </c>
      <c r="H27" s="46">
        <v>5.17</v>
      </c>
      <c r="I27" s="41"/>
      <c r="J27" s="40"/>
      <c r="K27" s="40"/>
      <c r="L27" s="29"/>
      <c r="M27" s="40"/>
    </row>
    <row r="28" spans="1:13" ht="12.75" customHeight="1">
      <c r="A28" s="34">
        <v>23</v>
      </c>
      <c r="B28" s="65" t="s">
        <v>135</v>
      </c>
      <c r="C28" s="78">
        <v>9</v>
      </c>
      <c r="D28" s="112">
        <v>116</v>
      </c>
      <c r="E28" s="78">
        <v>2</v>
      </c>
      <c r="F28" s="78">
        <v>6</v>
      </c>
      <c r="G28" s="78">
        <v>1990</v>
      </c>
      <c r="H28" s="46">
        <v>5.22</v>
      </c>
      <c r="I28" s="41"/>
      <c r="J28" s="40"/>
      <c r="K28" s="40"/>
      <c r="L28" s="29"/>
      <c r="M28" s="40"/>
    </row>
    <row r="29" spans="1:13" ht="12.75" customHeight="1">
      <c r="A29" s="34">
        <v>24</v>
      </c>
      <c r="B29" s="65" t="s">
        <v>134</v>
      </c>
      <c r="C29" s="78">
        <v>8</v>
      </c>
      <c r="D29" s="112">
        <v>114</v>
      </c>
      <c r="E29" s="78">
        <v>1</v>
      </c>
      <c r="F29" s="78">
        <v>3</v>
      </c>
      <c r="G29" s="78">
        <v>1990</v>
      </c>
      <c r="H29" s="46">
        <v>5.26</v>
      </c>
      <c r="I29" s="41"/>
      <c r="J29" s="40"/>
      <c r="K29" s="40"/>
      <c r="L29" s="29"/>
      <c r="M29" s="40"/>
    </row>
    <row r="30" spans="1:13" ht="12.75" customHeight="1">
      <c r="A30" s="34">
        <v>25</v>
      </c>
      <c r="B30" s="65" t="s">
        <v>156</v>
      </c>
      <c r="C30" s="78">
        <v>31</v>
      </c>
      <c r="D30" s="112">
        <v>151</v>
      </c>
      <c r="E30" s="78">
        <v>2</v>
      </c>
      <c r="F30" s="78">
        <v>5</v>
      </c>
      <c r="G30" s="78">
        <v>1989</v>
      </c>
      <c r="H30" s="46">
        <v>5.31</v>
      </c>
      <c r="I30" s="41"/>
      <c r="J30" s="29"/>
      <c r="K30" s="40"/>
      <c r="L30" s="29"/>
      <c r="M30" s="40"/>
    </row>
    <row r="31" spans="1:13" ht="12.75" customHeight="1">
      <c r="A31" s="34">
        <v>26</v>
      </c>
      <c r="B31" s="65" t="s">
        <v>151</v>
      </c>
      <c r="C31" s="78">
        <v>28</v>
      </c>
      <c r="D31" s="112">
        <v>143</v>
      </c>
      <c r="E31" s="78">
        <v>1</v>
      </c>
      <c r="F31" s="78">
        <v>2</v>
      </c>
      <c r="G31" s="78">
        <v>1989</v>
      </c>
      <c r="H31" s="46">
        <v>5.32</v>
      </c>
      <c r="I31" s="41"/>
      <c r="J31" s="29"/>
      <c r="K31" s="40"/>
      <c r="L31" s="29"/>
      <c r="M31" s="40"/>
    </row>
    <row r="32" spans="1:13" ht="12.75" customHeight="1">
      <c r="A32" s="34">
        <v>27</v>
      </c>
      <c r="B32" s="65" t="s">
        <v>136</v>
      </c>
      <c r="C32" s="78">
        <v>9</v>
      </c>
      <c r="D32" s="112">
        <v>117</v>
      </c>
      <c r="E32" s="78">
        <v>2</v>
      </c>
      <c r="F32" s="78">
        <v>6</v>
      </c>
      <c r="G32" s="78">
        <v>1990</v>
      </c>
      <c r="H32" s="46">
        <v>5.36</v>
      </c>
      <c r="I32" s="41"/>
      <c r="J32" s="29"/>
      <c r="K32" s="40"/>
      <c r="L32" s="29"/>
      <c r="M32" s="40"/>
    </row>
    <row r="33" spans="1:13" ht="12.75" customHeight="1">
      <c r="A33" s="34">
        <v>28</v>
      </c>
      <c r="B33" s="65" t="s">
        <v>137</v>
      </c>
      <c r="C33" s="78">
        <v>11</v>
      </c>
      <c r="D33" s="112">
        <v>121</v>
      </c>
      <c r="E33" s="78">
        <v>1</v>
      </c>
      <c r="F33" s="78">
        <v>2</v>
      </c>
      <c r="G33" s="78">
        <v>1988</v>
      </c>
      <c r="H33" s="46">
        <v>5.45</v>
      </c>
      <c r="I33" s="41"/>
      <c r="J33" s="29"/>
      <c r="K33" s="40"/>
      <c r="L33" s="29"/>
      <c r="M33" s="40"/>
    </row>
    <row r="34" spans="1:13" ht="12.75" customHeight="1">
      <c r="A34" s="34">
        <v>29</v>
      </c>
      <c r="B34" s="65" t="s">
        <v>146</v>
      </c>
      <c r="C34" s="78">
        <v>24</v>
      </c>
      <c r="D34" s="112">
        <v>137</v>
      </c>
      <c r="E34" s="78">
        <v>1</v>
      </c>
      <c r="F34" s="78">
        <v>1</v>
      </c>
      <c r="G34" s="78">
        <v>1988</v>
      </c>
      <c r="H34" s="46">
        <v>5.6</v>
      </c>
      <c r="I34" s="41"/>
      <c r="J34" s="29"/>
      <c r="K34" s="40"/>
      <c r="L34" s="29"/>
      <c r="M34" s="40"/>
    </row>
    <row r="35" spans="1:9" ht="12.75" customHeight="1">
      <c r="A35" s="34">
        <v>30</v>
      </c>
      <c r="B35" s="65" t="s">
        <v>133</v>
      </c>
      <c r="C35" s="78">
        <v>8</v>
      </c>
      <c r="D35" s="112">
        <v>113</v>
      </c>
      <c r="E35" s="78">
        <v>1</v>
      </c>
      <c r="F35" s="78">
        <v>3</v>
      </c>
      <c r="G35" s="78">
        <v>1990</v>
      </c>
      <c r="H35" s="46">
        <v>5.61</v>
      </c>
      <c r="I35" s="41"/>
    </row>
    <row r="36" spans="1:9" ht="12.75" customHeight="1">
      <c r="A36" s="34">
        <v>31</v>
      </c>
      <c r="B36" s="65" t="s">
        <v>160</v>
      </c>
      <c r="C36" s="78">
        <v>33</v>
      </c>
      <c r="D36" s="112">
        <v>156</v>
      </c>
      <c r="E36" s="78">
        <v>1</v>
      </c>
      <c r="F36" s="78">
        <v>1</v>
      </c>
      <c r="G36" s="78">
        <v>1988</v>
      </c>
      <c r="H36" s="46">
        <v>5.74</v>
      </c>
      <c r="I36" s="41"/>
    </row>
    <row r="37" spans="1:9" ht="12.75" customHeight="1">
      <c r="A37" s="93" t="s">
        <v>69</v>
      </c>
      <c r="B37" s="65" t="s">
        <v>155</v>
      </c>
      <c r="C37" s="78">
        <v>31</v>
      </c>
      <c r="D37" s="112">
        <v>150</v>
      </c>
      <c r="E37" s="78">
        <v>2</v>
      </c>
      <c r="F37" s="78">
        <v>5</v>
      </c>
      <c r="G37" s="78">
        <v>1988</v>
      </c>
      <c r="H37" s="46">
        <v>5.75</v>
      </c>
      <c r="I37" s="41"/>
    </row>
    <row r="38" spans="1:9" ht="12.75" customHeight="1">
      <c r="A38" s="93" t="s">
        <v>69</v>
      </c>
      <c r="B38" s="65" t="s">
        <v>147</v>
      </c>
      <c r="C38" s="78">
        <v>25</v>
      </c>
      <c r="D38" s="112">
        <v>138</v>
      </c>
      <c r="E38" s="78">
        <v>2</v>
      </c>
      <c r="F38" s="78">
        <v>5</v>
      </c>
      <c r="G38" s="78">
        <v>1987</v>
      </c>
      <c r="H38" s="46">
        <v>5.75</v>
      </c>
      <c r="I38" s="41"/>
    </row>
    <row r="39" spans="1:9" ht="12.75" customHeight="1">
      <c r="A39" s="34">
        <v>34</v>
      </c>
      <c r="B39" s="65" t="s">
        <v>141</v>
      </c>
      <c r="C39" s="78">
        <v>14</v>
      </c>
      <c r="D39" s="112">
        <v>127</v>
      </c>
      <c r="E39" s="78">
        <v>2</v>
      </c>
      <c r="F39" s="78">
        <v>5</v>
      </c>
      <c r="G39" s="78">
        <v>1987</v>
      </c>
      <c r="H39" s="46">
        <v>5.79</v>
      </c>
      <c r="I39" s="41"/>
    </row>
    <row r="40" spans="1:9" ht="12.75" customHeight="1">
      <c r="A40" s="34">
        <v>35</v>
      </c>
      <c r="B40" s="65" t="s">
        <v>167</v>
      </c>
      <c r="C40" s="78">
        <v>44</v>
      </c>
      <c r="D40" s="112">
        <v>167</v>
      </c>
      <c r="E40" s="78">
        <v>2</v>
      </c>
      <c r="F40" s="78">
        <v>7</v>
      </c>
      <c r="G40" s="78">
        <v>1989</v>
      </c>
      <c r="H40" s="46">
        <v>5.89</v>
      </c>
      <c r="I40" s="41"/>
    </row>
    <row r="41" spans="1:9" ht="12.75" customHeight="1">
      <c r="A41" s="34">
        <v>36</v>
      </c>
      <c r="B41" s="65" t="s">
        <v>219</v>
      </c>
      <c r="C41" s="78">
        <v>36</v>
      </c>
      <c r="D41" s="112">
        <v>161</v>
      </c>
      <c r="E41" s="78">
        <v>1</v>
      </c>
      <c r="F41" s="78">
        <v>2</v>
      </c>
      <c r="G41" s="78">
        <v>1988</v>
      </c>
      <c r="H41" s="46">
        <v>5.93</v>
      </c>
      <c r="I41" s="41"/>
    </row>
    <row r="42" spans="1:9" ht="12.75" customHeight="1">
      <c r="A42" s="34">
        <v>37</v>
      </c>
      <c r="B42" s="65" t="s">
        <v>157</v>
      </c>
      <c r="C42" s="78">
        <v>32</v>
      </c>
      <c r="D42" s="112">
        <v>152</v>
      </c>
      <c r="E42" s="78">
        <v>1</v>
      </c>
      <c r="F42" s="78">
        <v>3</v>
      </c>
      <c r="G42" s="78">
        <v>1990</v>
      </c>
      <c r="H42" s="46">
        <v>5.99</v>
      </c>
      <c r="I42" s="41"/>
    </row>
    <row r="43" spans="1:9" ht="12.75" customHeight="1">
      <c r="A43" s="93" t="s">
        <v>223</v>
      </c>
      <c r="B43" s="65" t="s">
        <v>109</v>
      </c>
      <c r="C43" s="78">
        <v>30</v>
      </c>
      <c r="D43" s="112">
        <v>147</v>
      </c>
      <c r="E43" s="78">
        <v>2</v>
      </c>
      <c r="F43" s="78">
        <v>8</v>
      </c>
      <c r="G43" s="78">
        <v>1987</v>
      </c>
      <c r="H43" s="46">
        <v>6.04</v>
      </c>
      <c r="I43" s="41"/>
    </row>
    <row r="44" spans="1:9" ht="12.75" customHeight="1">
      <c r="A44" s="93" t="s">
        <v>223</v>
      </c>
      <c r="B44" s="65" t="s">
        <v>139</v>
      </c>
      <c r="C44" s="78">
        <v>12</v>
      </c>
      <c r="D44" s="112">
        <v>123</v>
      </c>
      <c r="E44" s="78">
        <v>1</v>
      </c>
      <c r="F44" s="78">
        <v>1</v>
      </c>
      <c r="G44" s="78">
        <v>1987</v>
      </c>
      <c r="H44" s="46">
        <v>6.04</v>
      </c>
      <c r="I44" s="41"/>
    </row>
    <row r="45" spans="1:9" ht="12.75" customHeight="1">
      <c r="A45" s="34">
        <v>40</v>
      </c>
      <c r="B45" s="65" t="s">
        <v>142</v>
      </c>
      <c r="C45" s="78">
        <v>16</v>
      </c>
      <c r="D45" s="112">
        <v>128</v>
      </c>
      <c r="E45" s="78">
        <v>2</v>
      </c>
      <c r="F45" s="78">
        <v>6</v>
      </c>
      <c r="G45" s="78">
        <v>1988</v>
      </c>
      <c r="H45" s="46">
        <v>6.08</v>
      </c>
      <c r="I45" s="41"/>
    </row>
    <row r="46" spans="1:9" ht="12.75" customHeight="1">
      <c r="A46" s="34">
        <v>41</v>
      </c>
      <c r="B46" s="65" t="s">
        <v>108</v>
      </c>
      <c r="C46" s="78">
        <v>30</v>
      </c>
      <c r="D46" s="112">
        <v>148</v>
      </c>
      <c r="E46" s="78">
        <v>2</v>
      </c>
      <c r="F46" s="78">
        <v>8</v>
      </c>
      <c r="G46" s="78">
        <v>1988</v>
      </c>
      <c r="H46" s="46">
        <v>6.18</v>
      </c>
      <c r="I46" s="41"/>
    </row>
    <row r="47" spans="1:9" ht="12.75" customHeight="1">
      <c r="A47" s="34">
        <v>42</v>
      </c>
      <c r="B47" s="65" t="s">
        <v>149</v>
      </c>
      <c r="C47" s="78">
        <v>26</v>
      </c>
      <c r="D47" s="112">
        <v>140</v>
      </c>
      <c r="E47" s="78">
        <v>2</v>
      </c>
      <c r="F47" s="78">
        <v>8</v>
      </c>
      <c r="G47" s="78">
        <v>1989</v>
      </c>
      <c r="H47" s="46">
        <v>6.27</v>
      </c>
      <c r="I47" s="41"/>
    </row>
    <row r="48" spans="1:9" ht="12.75" customHeight="1">
      <c r="A48" s="34">
        <v>43</v>
      </c>
      <c r="B48" s="65" t="s">
        <v>127</v>
      </c>
      <c r="C48" s="78">
        <v>4</v>
      </c>
      <c r="D48" s="112">
        <v>105</v>
      </c>
      <c r="E48" s="78">
        <v>2</v>
      </c>
      <c r="F48" s="78">
        <v>7</v>
      </c>
      <c r="G48" s="78">
        <v>1988</v>
      </c>
      <c r="H48" s="46">
        <v>6.46</v>
      </c>
      <c r="I48" s="41"/>
    </row>
    <row r="49" spans="1:9" ht="12.75" customHeight="1">
      <c r="A49" s="34">
        <v>44</v>
      </c>
      <c r="B49" s="65" t="s">
        <v>105</v>
      </c>
      <c r="C49" s="78">
        <v>23</v>
      </c>
      <c r="D49" s="112">
        <v>134</v>
      </c>
      <c r="E49" s="78">
        <v>1</v>
      </c>
      <c r="F49" s="78">
        <v>3</v>
      </c>
      <c r="G49" s="78">
        <v>1987</v>
      </c>
      <c r="H49" s="46">
        <v>6.48</v>
      </c>
      <c r="I49" s="41"/>
    </row>
    <row r="50" spans="1:9" ht="12.75" customHeight="1">
      <c r="A50" s="34">
        <v>45</v>
      </c>
      <c r="B50" s="65" t="s">
        <v>164</v>
      </c>
      <c r="C50" s="78">
        <v>38</v>
      </c>
      <c r="D50" s="112">
        <v>164</v>
      </c>
      <c r="E50" s="78">
        <v>2</v>
      </c>
      <c r="F50" s="78">
        <v>7</v>
      </c>
      <c r="G50" s="78">
        <v>1988</v>
      </c>
      <c r="H50" s="46">
        <v>6.56</v>
      </c>
      <c r="I50" s="41"/>
    </row>
    <row r="51" spans="1:9" ht="12.75">
      <c r="A51" s="34">
        <v>46</v>
      </c>
      <c r="B51" s="65" t="s">
        <v>163</v>
      </c>
      <c r="C51" s="78">
        <v>38</v>
      </c>
      <c r="D51" s="112">
        <v>163</v>
      </c>
      <c r="E51" s="78">
        <v>2</v>
      </c>
      <c r="F51" s="78">
        <v>7</v>
      </c>
      <c r="G51" s="78">
        <v>1988</v>
      </c>
      <c r="H51" s="46">
        <v>6.57</v>
      </c>
      <c r="I51" s="41"/>
    </row>
    <row r="52" spans="1:9" ht="12.75">
      <c r="A52" s="93" t="s">
        <v>224</v>
      </c>
      <c r="B52" s="65" t="s">
        <v>138</v>
      </c>
      <c r="C52" s="78">
        <v>12</v>
      </c>
      <c r="D52" s="112">
        <v>122</v>
      </c>
      <c r="E52" s="78">
        <v>1</v>
      </c>
      <c r="F52" s="78">
        <v>1</v>
      </c>
      <c r="G52" s="78">
        <v>1989</v>
      </c>
      <c r="H52" s="46">
        <v>6.94</v>
      </c>
      <c r="I52" s="41"/>
    </row>
    <row r="53" spans="1:9" ht="12.75">
      <c r="A53" s="93" t="s">
        <v>224</v>
      </c>
      <c r="B53" s="65" t="s">
        <v>130</v>
      </c>
      <c r="C53" s="78">
        <v>5</v>
      </c>
      <c r="D53" s="112">
        <v>110</v>
      </c>
      <c r="E53" s="78">
        <v>1</v>
      </c>
      <c r="F53" s="78">
        <v>4</v>
      </c>
      <c r="G53" s="78">
        <v>1988</v>
      </c>
      <c r="H53" s="46">
        <v>6.94</v>
      </c>
      <c r="I53" s="41"/>
    </row>
    <row r="54" spans="1:9" ht="12.75">
      <c r="A54" s="34">
        <v>49</v>
      </c>
      <c r="B54" s="65" t="s">
        <v>128</v>
      </c>
      <c r="C54" s="78">
        <v>4</v>
      </c>
      <c r="D54" s="112">
        <v>106</v>
      </c>
      <c r="E54" s="78">
        <v>2</v>
      </c>
      <c r="F54" s="78">
        <v>7</v>
      </c>
      <c r="G54" s="78">
        <v>1989</v>
      </c>
      <c r="H54" s="46">
        <v>6.95</v>
      </c>
      <c r="I54" s="41"/>
    </row>
    <row r="55" spans="1:9" ht="12.75">
      <c r="A55" s="34">
        <v>50</v>
      </c>
      <c r="B55" s="65" t="s">
        <v>140</v>
      </c>
      <c r="C55" s="78">
        <v>14</v>
      </c>
      <c r="D55" s="112">
        <v>126</v>
      </c>
      <c r="E55" s="78">
        <v>2</v>
      </c>
      <c r="F55" s="78">
        <v>5</v>
      </c>
      <c r="G55" s="78">
        <v>1987</v>
      </c>
      <c r="H55" s="46">
        <v>7</v>
      </c>
      <c r="I55" s="41"/>
    </row>
    <row r="56" spans="1:9" ht="12.75">
      <c r="A56" s="34">
        <v>51</v>
      </c>
      <c r="B56" s="65" t="s">
        <v>152</v>
      </c>
      <c r="C56" s="78">
        <v>28</v>
      </c>
      <c r="D56" s="112">
        <v>145</v>
      </c>
      <c r="E56" s="78">
        <v>1</v>
      </c>
      <c r="F56" s="78">
        <v>2</v>
      </c>
      <c r="G56" s="78">
        <v>1988</v>
      </c>
      <c r="H56" s="46">
        <v>7.18</v>
      </c>
      <c r="I56" s="41"/>
    </row>
    <row r="57" spans="1:9" ht="12.75">
      <c r="A57" s="34">
        <v>52</v>
      </c>
      <c r="B57" s="65" t="s">
        <v>104</v>
      </c>
      <c r="C57" s="78">
        <v>16</v>
      </c>
      <c r="D57" s="112">
        <v>129</v>
      </c>
      <c r="E57" s="78">
        <v>2</v>
      </c>
      <c r="F57" s="78">
        <v>6</v>
      </c>
      <c r="G57" s="78">
        <v>1989</v>
      </c>
      <c r="H57" s="46">
        <v>7.27</v>
      </c>
      <c r="I57" s="41"/>
    </row>
    <row r="58" spans="1:9" ht="12.75">
      <c r="A58" s="34">
        <v>53</v>
      </c>
      <c r="B58" s="65" t="s">
        <v>159</v>
      </c>
      <c r="C58" s="78">
        <v>33</v>
      </c>
      <c r="D58" s="112">
        <v>155</v>
      </c>
      <c r="E58" s="78">
        <v>1</v>
      </c>
      <c r="F58" s="78">
        <v>1</v>
      </c>
      <c r="G58" s="78">
        <v>1990</v>
      </c>
      <c r="H58" s="46">
        <v>7.3</v>
      </c>
      <c r="I58" s="41"/>
    </row>
    <row r="59" spans="1:9" ht="12.75">
      <c r="A59" s="34">
        <v>54</v>
      </c>
      <c r="B59" s="65" t="s">
        <v>221</v>
      </c>
      <c r="C59" s="78">
        <v>23</v>
      </c>
      <c r="D59" s="112">
        <v>135</v>
      </c>
      <c r="E59" s="78">
        <v>1</v>
      </c>
      <c r="F59" s="78">
        <v>3</v>
      </c>
      <c r="G59" s="78">
        <v>1990</v>
      </c>
      <c r="H59" s="46">
        <v>7.32</v>
      </c>
      <c r="I59" s="41"/>
    </row>
    <row r="60" spans="1:9" ht="12.75">
      <c r="A60" s="34">
        <v>55</v>
      </c>
      <c r="B60" s="65" t="s">
        <v>103</v>
      </c>
      <c r="C60" s="78">
        <v>14</v>
      </c>
      <c r="D60" s="112">
        <v>125</v>
      </c>
      <c r="E60" s="78">
        <v>2</v>
      </c>
      <c r="F60" s="78">
        <v>5</v>
      </c>
      <c r="G60" s="78">
        <v>1989</v>
      </c>
      <c r="H60" s="46">
        <v>7.4</v>
      </c>
      <c r="I60" s="41"/>
    </row>
    <row r="61" spans="1:9" ht="12.75">
      <c r="A61" s="34">
        <v>56</v>
      </c>
      <c r="B61" s="65" t="s">
        <v>115</v>
      </c>
      <c r="C61" s="78">
        <v>44</v>
      </c>
      <c r="D61" s="112">
        <v>168</v>
      </c>
      <c r="E61" s="78">
        <v>2</v>
      </c>
      <c r="F61" s="78">
        <v>7</v>
      </c>
      <c r="G61" s="78">
        <v>1987</v>
      </c>
      <c r="H61" s="46">
        <v>7.68</v>
      </c>
      <c r="I61" s="41"/>
    </row>
    <row r="62" spans="1:9" ht="12.75">
      <c r="A62" s="34">
        <v>57</v>
      </c>
      <c r="B62" s="65" t="s">
        <v>110</v>
      </c>
      <c r="C62" s="78">
        <v>32</v>
      </c>
      <c r="D62" s="112">
        <v>153</v>
      </c>
      <c r="E62" s="78">
        <v>1</v>
      </c>
      <c r="F62" s="78">
        <v>3</v>
      </c>
      <c r="G62" s="78">
        <v>1989</v>
      </c>
      <c r="H62" s="46">
        <v>8.06</v>
      </c>
      <c r="I62" s="41"/>
    </row>
    <row r="63" spans="1:9" ht="12.75">
      <c r="A63" s="34">
        <v>58</v>
      </c>
      <c r="B63" s="65" t="s">
        <v>162</v>
      </c>
      <c r="C63" s="78">
        <v>36</v>
      </c>
      <c r="D63" s="112">
        <v>162</v>
      </c>
      <c r="E63" s="78">
        <v>1</v>
      </c>
      <c r="F63" s="78">
        <v>2</v>
      </c>
      <c r="G63" s="78">
        <v>1988</v>
      </c>
      <c r="H63" s="46">
        <v>8.45</v>
      </c>
      <c r="I63" s="41"/>
    </row>
    <row r="64" spans="1:9" ht="12.75">
      <c r="A64" s="34">
        <v>59</v>
      </c>
      <c r="B64" s="65" t="s">
        <v>143</v>
      </c>
      <c r="C64" s="78">
        <v>22</v>
      </c>
      <c r="D64" s="112">
        <v>130</v>
      </c>
      <c r="E64" s="78">
        <v>1</v>
      </c>
      <c r="F64" s="78">
        <v>4</v>
      </c>
      <c r="G64" s="78">
        <v>1989</v>
      </c>
      <c r="H64" s="46">
        <v>8.97</v>
      </c>
      <c r="I64" s="41"/>
    </row>
    <row r="65" spans="1:9" ht="12.75">
      <c r="A65" s="34">
        <v>60</v>
      </c>
      <c r="B65" s="65" t="s">
        <v>148</v>
      </c>
      <c r="C65" s="78">
        <v>25</v>
      </c>
      <c r="D65" s="112">
        <v>139</v>
      </c>
      <c r="E65" s="78">
        <v>2</v>
      </c>
      <c r="F65" s="78">
        <v>5</v>
      </c>
      <c r="G65" s="78">
        <v>1988</v>
      </c>
      <c r="H65" s="46">
        <v>9.25</v>
      </c>
      <c r="I65" s="41"/>
    </row>
    <row r="66" spans="1:9" ht="12.75">
      <c r="A66" s="34">
        <v>61</v>
      </c>
      <c r="B66" s="65" t="s">
        <v>166</v>
      </c>
      <c r="C66" s="78">
        <v>40</v>
      </c>
      <c r="D66" s="112">
        <v>166</v>
      </c>
      <c r="E66" s="78">
        <v>2</v>
      </c>
      <c r="F66" s="78">
        <v>6</v>
      </c>
      <c r="G66" s="78">
        <v>1990</v>
      </c>
      <c r="H66" s="46">
        <v>9.67</v>
      </c>
      <c r="I66" s="41"/>
    </row>
    <row r="67" spans="1:9" ht="12.75">
      <c r="A67" s="34">
        <v>62</v>
      </c>
      <c r="B67" s="65" t="s">
        <v>158</v>
      </c>
      <c r="C67" s="78">
        <v>33</v>
      </c>
      <c r="D67" s="112">
        <v>154</v>
      </c>
      <c r="E67" s="78">
        <v>1</v>
      </c>
      <c r="F67" s="78">
        <v>1</v>
      </c>
      <c r="G67" s="78">
        <v>1989</v>
      </c>
      <c r="H67" s="46">
        <v>10.37</v>
      </c>
      <c r="I67" s="41"/>
    </row>
    <row r="68" spans="1:9" ht="12.75">
      <c r="A68" s="34">
        <v>63</v>
      </c>
      <c r="B68" s="65" t="s">
        <v>161</v>
      </c>
      <c r="C68" s="78">
        <v>33</v>
      </c>
      <c r="D68" s="112">
        <v>157</v>
      </c>
      <c r="E68" s="78">
        <v>1</v>
      </c>
      <c r="F68" s="78">
        <v>1</v>
      </c>
      <c r="G68" s="78">
        <v>1988</v>
      </c>
      <c r="H68" s="46">
        <v>11.41</v>
      </c>
      <c r="I68" s="41"/>
    </row>
  </sheetData>
  <printOptions/>
  <pageMargins left="1.36" right="0.7874015748031497" top="0.64" bottom="0.8" header="0.5118110236220472" footer="0.5118110236220472"/>
  <pageSetup horizontalDpi="300" verticalDpi="3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0"/>
  <sheetViews>
    <sheetView workbookViewId="0" topLeftCell="A1">
      <selection activeCell="I13" sqref="I13"/>
    </sheetView>
  </sheetViews>
  <sheetFormatPr defaultColWidth="9.00390625" defaultRowHeight="12.75"/>
  <cols>
    <col min="1" max="1" width="6.25390625" style="260" customWidth="1"/>
    <col min="2" max="2" width="5.75390625" style="260" customWidth="1"/>
    <col min="3" max="3" width="5.625" style="261" customWidth="1"/>
    <col min="4" max="4" width="19.125" style="260" customWidth="1"/>
    <col min="5" max="5" width="6.75390625" style="260" customWidth="1"/>
    <col min="6" max="6" width="18.25390625" style="260" customWidth="1"/>
    <col min="7" max="7" width="9.00390625" style="261" customWidth="1"/>
    <col min="8" max="8" width="8.625" style="261" customWidth="1"/>
    <col min="9" max="9" width="11.00390625" style="261" customWidth="1"/>
    <col min="10" max="10" width="8.75390625" style="260" customWidth="1"/>
    <col min="11" max="11" width="13.25390625" style="260" customWidth="1"/>
    <col min="12" max="12" width="11.00390625" style="260" customWidth="1"/>
    <col min="13" max="13" width="7.875" style="261" customWidth="1"/>
    <col min="14" max="16384" width="9.125" style="260" customWidth="1"/>
  </cols>
  <sheetData>
    <row r="1" spans="1:13" ht="12.75">
      <c r="A1" s="259" t="s">
        <v>242</v>
      </c>
      <c r="B1" s="259"/>
      <c r="C1" s="333"/>
      <c r="D1" s="259"/>
      <c r="E1" s="259"/>
      <c r="G1" s="260" t="s">
        <v>335</v>
      </c>
      <c r="I1" s="262"/>
      <c r="J1" s="326"/>
      <c r="K1" s="326"/>
      <c r="L1" s="326"/>
      <c r="M1" s="262"/>
    </row>
    <row r="2" spans="1:13" ht="12.75">
      <c r="A2" s="259" t="s">
        <v>336</v>
      </c>
      <c r="B2" s="259"/>
      <c r="C2" s="333"/>
      <c r="D2" s="259"/>
      <c r="G2" s="263">
        <v>37416</v>
      </c>
      <c r="I2" s="262"/>
      <c r="J2" s="326"/>
      <c r="K2" s="334"/>
      <c r="L2" s="326"/>
      <c r="M2" s="262"/>
    </row>
    <row r="3" spans="4:13" ht="12.75">
      <c r="D3" s="335"/>
      <c r="E3" s="335"/>
      <c r="F3" s="335"/>
      <c r="I3" s="262"/>
      <c r="J3" s="326"/>
      <c r="K3" s="326"/>
      <c r="L3" s="326"/>
      <c r="M3" s="262"/>
    </row>
    <row r="4" spans="1:13" ht="13.5" thickBot="1">
      <c r="A4" s="335" t="s">
        <v>318</v>
      </c>
      <c r="B4" s="335"/>
      <c r="C4" s="336"/>
      <c r="D4" s="335"/>
      <c r="E4" s="335"/>
      <c r="F4" s="335"/>
      <c r="I4" s="262"/>
      <c r="J4" s="326"/>
      <c r="K4" s="326"/>
      <c r="L4" s="326"/>
      <c r="M4" s="262"/>
    </row>
    <row r="5" spans="1:13" ht="12.75">
      <c r="A5" s="265" t="s">
        <v>37</v>
      </c>
      <c r="B5" s="266" t="s">
        <v>245</v>
      </c>
      <c r="C5" s="268" t="s">
        <v>15</v>
      </c>
      <c r="D5" s="266" t="s">
        <v>54</v>
      </c>
      <c r="E5" s="266" t="s">
        <v>246</v>
      </c>
      <c r="F5" s="268" t="s">
        <v>247</v>
      </c>
      <c r="G5" s="371" t="s">
        <v>339</v>
      </c>
      <c r="H5" s="372"/>
      <c r="I5" s="262"/>
      <c r="J5" s="327"/>
      <c r="K5" s="262"/>
      <c r="L5" s="327"/>
      <c r="M5" s="262"/>
    </row>
    <row r="6" spans="1:13" ht="13.5" thickBot="1">
      <c r="A6" s="158" t="s">
        <v>38</v>
      </c>
      <c r="B6" s="269"/>
      <c r="C6" s="318"/>
      <c r="D6" s="337"/>
      <c r="E6" s="337"/>
      <c r="F6" s="338"/>
      <c r="G6" s="271" t="s">
        <v>65</v>
      </c>
      <c r="H6" s="272" t="s">
        <v>37</v>
      </c>
      <c r="I6" s="262"/>
      <c r="J6" s="262"/>
      <c r="K6" s="262"/>
      <c r="L6" s="262"/>
      <c r="M6" s="262"/>
    </row>
    <row r="7" spans="1:13" ht="12.75">
      <c r="A7" s="319">
        <v>1</v>
      </c>
      <c r="B7" s="320">
        <v>120</v>
      </c>
      <c r="C7" s="275">
        <v>11</v>
      </c>
      <c r="D7" s="276" t="s">
        <v>102</v>
      </c>
      <c r="E7" s="275">
        <v>1988</v>
      </c>
      <c r="F7" s="276" t="s">
        <v>273</v>
      </c>
      <c r="G7" s="277">
        <v>0.0004027777777777777</v>
      </c>
      <c r="H7" s="278">
        <v>1</v>
      </c>
      <c r="I7" s="262"/>
      <c r="J7" s="262"/>
      <c r="K7" s="262"/>
      <c r="L7" s="339"/>
      <c r="M7" s="262"/>
    </row>
    <row r="8" spans="1:13" ht="12.75">
      <c r="A8" s="322">
        <v>2</v>
      </c>
      <c r="B8" s="274">
        <v>111</v>
      </c>
      <c r="C8" s="280">
        <v>7</v>
      </c>
      <c r="D8" s="284" t="s">
        <v>131</v>
      </c>
      <c r="E8" s="280">
        <v>1989</v>
      </c>
      <c r="F8" s="284" t="s">
        <v>301</v>
      </c>
      <c r="G8" s="282">
        <v>0.0004178240740740741</v>
      </c>
      <c r="H8" s="283">
        <v>2</v>
      </c>
      <c r="I8" s="262"/>
      <c r="J8" s="262"/>
      <c r="K8" s="262"/>
      <c r="L8" s="339"/>
      <c r="M8" s="262"/>
    </row>
    <row r="9" spans="1:13" ht="12.75">
      <c r="A9" s="322" t="s">
        <v>235</v>
      </c>
      <c r="B9" s="274">
        <v>107</v>
      </c>
      <c r="C9" s="280">
        <v>5</v>
      </c>
      <c r="D9" s="284" t="s">
        <v>99</v>
      </c>
      <c r="E9" s="280">
        <v>1987</v>
      </c>
      <c r="F9" s="284" t="s">
        <v>270</v>
      </c>
      <c r="G9" s="282">
        <v>0.0004201388888888889</v>
      </c>
      <c r="H9" s="283">
        <v>3</v>
      </c>
      <c r="I9" s="262"/>
      <c r="J9" s="262"/>
      <c r="K9" s="262"/>
      <c r="L9" s="339"/>
      <c r="M9" s="262"/>
    </row>
    <row r="10" spans="1:13" ht="12.75">
      <c r="A10" s="322" t="s">
        <v>233</v>
      </c>
      <c r="B10" s="274">
        <v>144</v>
      </c>
      <c r="C10" s="280">
        <v>28</v>
      </c>
      <c r="D10" s="284" t="s">
        <v>107</v>
      </c>
      <c r="E10" s="280">
        <v>1988</v>
      </c>
      <c r="F10" s="284" t="s">
        <v>279</v>
      </c>
      <c r="G10" s="282">
        <v>0.0004479166666666667</v>
      </c>
      <c r="H10" s="283">
        <v>4</v>
      </c>
      <c r="I10" s="262"/>
      <c r="J10" s="262"/>
      <c r="K10" s="262"/>
      <c r="L10" s="339"/>
      <c r="M10" s="262"/>
    </row>
    <row r="11" spans="1:13" ht="12.75">
      <c r="A11" s="322">
        <v>5</v>
      </c>
      <c r="B11" s="274">
        <v>143</v>
      </c>
      <c r="C11" s="280">
        <v>28</v>
      </c>
      <c r="D11" s="284" t="s">
        <v>151</v>
      </c>
      <c r="E11" s="280">
        <v>1989</v>
      </c>
      <c r="F11" s="284" t="s">
        <v>279</v>
      </c>
      <c r="G11" s="282">
        <v>0.0004618055555555555</v>
      </c>
      <c r="H11" s="283">
        <v>5</v>
      </c>
      <c r="I11" s="262"/>
      <c r="J11" s="262"/>
      <c r="K11" s="262"/>
      <c r="L11" s="339"/>
      <c r="M11" s="262"/>
    </row>
    <row r="12" spans="1:13" ht="12.75">
      <c r="A12" s="322">
        <v>6</v>
      </c>
      <c r="B12" s="274">
        <v>105</v>
      </c>
      <c r="C12" s="280">
        <v>4</v>
      </c>
      <c r="D12" s="284" t="s">
        <v>127</v>
      </c>
      <c r="E12" s="280">
        <v>1988</v>
      </c>
      <c r="F12" s="284" t="s">
        <v>294</v>
      </c>
      <c r="G12" s="282">
        <v>0.0004629629629629629</v>
      </c>
      <c r="H12" s="283">
        <v>6</v>
      </c>
      <c r="I12" s="262"/>
      <c r="J12" s="262"/>
      <c r="K12" s="262"/>
      <c r="L12" s="339"/>
      <c r="M12" s="262"/>
    </row>
    <row r="13" spans="1:13" ht="12.75">
      <c r="A13" s="322">
        <v>7</v>
      </c>
      <c r="B13" s="274">
        <v>103</v>
      </c>
      <c r="C13" s="280">
        <v>4</v>
      </c>
      <c r="D13" s="284" t="s">
        <v>126</v>
      </c>
      <c r="E13" s="280">
        <v>1990</v>
      </c>
      <c r="F13" s="284" t="s">
        <v>294</v>
      </c>
      <c r="G13" s="282">
        <v>0.00046875</v>
      </c>
      <c r="H13" s="283">
        <v>7</v>
      </c>
      <c r="I13" s="262"/>
      <c r="J13" s="262"/>
      <c r="K13" s="262"/>
      <c r="L13" s="339"/>
      <c r="M13" s="262"/>
    </row>
    <row r="14" spans="1:13" ht="12.75">
      <c r="A14" s="322">
        <v>8</v>
      </c>
      <c r="B14" s="274">
        <v>116</v>
      </c>
      <c r="C14" s="280">
        <v>9</v>
      </c>
      <c r="D14" s="284" t="s">
        <v>135</v>
      </c>
      <c r="E14" s="280">
        <v>1990</v>
      </c>
      <c r="F14" s="284" t="s">
        <v>264</v>
      </c>
      <c r="G14" s="282">
        <v>0.0004780092592592592</v>
      </c>
      <c r="H14" s="283">
        <v>8</v>
      </c>
      <c r="I14" s="262"/>
      <c r="J14" s="262"/>
      <c r="K14" s="262"/>
      <c r="L14" s="339"/>
      <c r="M14" s="262"/>
    </row>
    <row r="15" spans="1:13" ht="12.75">
      <c r="A15" s="322">
        <v>9</v>
      </c>
      <c r="B15" s="274">
        <v>104</v>
      </c>
      <c r="C15" s="280">
        <v>4</v>
      </c>
      <c r="D15" s="284" t="s">
        <v>98</v>
      </c>
      <c r="E15" s="280">
        <v>1988</v>
      </c>
      <c r="F15" s="284" t="s">
        <v>294</v>
      </c>
      <c r="G15" s="282">
        <v>0.00047916666666666664</v>
      </c>
      <c r="H15" s="283">
        <v>9</v>
      </c>
      <c r="I15" s="262"/>
      <c r="J15" s="262"/>
      <c r="K15" s="262"/>
      <c r="L15" s="339"/>
      <c r="M15" s="262"/>
    </row>
    <row r="16" spans="1:13" ht="12.75">
      <c r="A16" s="322">
        <v>10</v>
      </c>
      <c r="B16" s="274">
        <v>110</v>
      </c>
      <c r="C16" s="280">
        <v>5</v>
      </c>
      <c r="D16" s="284" t="s">
        <v>130</v>
      </c>
      <c r="E16" s="280">
        <v>1988</v>
      </c>
      <c r="F16" s="284" t="s">
        <v>270</v>
      </c>
      <c r="G16" s="282">
        <v>0.00048148148148148155</v>
      </c>
      <c r="H16" s="283">
        <v>10</v>
      </c>
      <c r="I16" s="262"/>
      <c r="J16" s="262"/>
      <c r="K16" s="262"/>
      <c r="L16" s="339"/>
      <c r="M16" s="262"/>
    </row>
    <row r="17" spans="1:13" ht="12.75">
      <c r="A17" s="322">
        <v>11</v>
      </c>
      <c r="B17" s="274">
        <v>158</v>
      </c>
      <c r="C17" s="280">
        <v>35</v>
      </c>
      <c r="D17" s="284" t="s">
        <v>113</v>
      </c>
      <c r="E17" s="280">
        <v>1988</v>
      </c>
      <c r="F17" s="284" t="s">
        <v>295</v>
      </c>
      <c r="G17" s="282">
        <v>0.0004953703703703703</v>
      </c>
      <c r="H17" s="283">
        <v>11</v>
      </c>
      <c r="I17" s="262"/>
      <c r="J17" s="262"/>
      <c r="K17" s="262"/>
      <c r="L17" s="339"/>
      <c r="M17" s="262"/>
    </row>
    <row r="18" spans="1:13" ht="12.75">
      <c r="A18" s="322">
        <v>12</v>
      </c>
      <c r="B18" s="274">
        <v>106</v>
      </c>
      <c r="C18" s="280">
        <v>4</v>
      </c>
      <c r="D18" s="284" t="s">
        <v>128</v>
      </c>
      <c r="E18" s="280">
        <v>1989</v>
      </c>
      <c r="F18" s="284" t="s">
        <v>294</v>
      </c>
      <c r="G18" s="282">
        <v>0.0004965277777777777</v>
      </c>
      <c r="H18" s="283">
        <v>12</v>
      </c>
      <c r="I18" s="262"/>
      <c r="J18" s="262"/>
      <c r="K18" s="262"/>
      <c r="L18" s="339"/>
      <c r="M18" s="262"/>
    </row>
    <row r="19" spans="1:13" ht="12.75">
      <c r="A19" s="322">
        <v>13</v>
      </c>
      <c r="B19" s="274">
        <v>117</v>
      </c>
      <c r="C19" s="280">
        <v>9</v>
      </c>
      <c r="D19" s="284" t="s">
        <v>136</v>
      </c>
      <c r="E19" s="280">
        <v>1990</v>
      </c>
      <c r="F19" s="284" t="s">
        <v>264</v>
      </c>
      <c r="G19" s="282">
        <v>0.0005011574074074073</v>
      </c>
      <c r="H19" s="283">
        <v>13</v>
      </c>
      <c r="I19" s="262"/>
      <c r="J19" s="262"/>
      <c r="K19" s="262"/>
      <c r="L19" s="339"/>
      <c r="M19" s="262"/>
    </row>
    <row r="20" spans="1:13" ht="12.75">
      <c r="A20" s="322">
        <v>14</v>
      </c>
      <c r="B20" s="274">
        <v>138</v>
      </c>
      <c r="C20" s="280">
        <v>25</v>
      </c>
      <c r="D20" s="284" t="s">
        <v>147</v>
      </c>
      <c r="E20" s="280">
        <v>1987</v>
      </c>
      <c r="F20" s="284" t="s">
        <v>309</v>
      </c>
      <c r="G20" s="282">
        <v>0.0005069444444444444</v>
      </c>
      <c r="H20" s="283">
        <v>14</v>
      </c>
      <c r="I20" s="262"/>
      <c r="J20" s="262"/>
      <c r="K20" s="262"/>
      <c r="L20" s="339"/>
      <c r="M20" s="262"/>
    </row>
    <row r="21" spans="1:13" ht="12.75">
      <c r="A21" s="322" t="s">
        <v>343</v>
      </c>
      <c r="B21" s="274">
        <v>129</v>
      </c>
      <c r="C21" s="280">
        <v>16</v>
      </c>
      <c r="D21" s="284" t="s">
        <v>104</v>
      </c>
      <c r="E21" s="280">
        <v>1989</v>
      </c>
      <c r="F21" s="284" t="s">
        <v>286</v>
      </c>
      <c r="G21" s="282">
        <v>0.0005081018518518519</v>
      </c>
      <c r="H21" s="283">
        <v>15.5</v>
      </c>
      <c r="I21" s="262"/>
      <c r="J21" s="262"/>
      <c r="K21" s="262"/>
      <c r="L21" s="339"/>
      <c r="M21" s="262"/>
    </row>
    <row r="22" spans="1:13" ht="12.75">
      <c r="A22" s="322" t="s">
        <v>343</v>
      </c>
      <c r="B22" s="274">
        <v>156</v>
      </c>
      <c r="C22" s="280">
        <v>33</v>
      </c>
      <c r="D22" s="284" t="s">
        <v>296</v>
      </c>
      <c r="E22" s="280">
        <v>1988</v>
      </c>
      <c r="F22" s="284" t="s">
        <v>297</v>
      </c>
      <c r="G22" s="282">
        <v>0.0005081018518518519</v>
      </c>
      <c r="H22" s="283">
        <v>15.5</v>
      </c>
      <c r="I22" s="262"/>
      <c r="J22" s="262"/>
      <c r="K22" s="262"/>
      <c r="L22" s="339"/>
      <c r="M22" s="262"/>
    </row>
    <row r="23" spans="1:13" ht="12.75">
      <c r="A23" s="322">
        <v>17</v>
      </c>
      <c r="B23" s="274">
        <v>150</v>
      </c>
      <c r="C23" s="280">
        <v>31</v>
      </c>
      <c r="D23" s="284" t="s">
        <v>155</v>
      </c>
      <c r="E23" s="280">
        <v>1988</v>
      </c>
      <c r="F23" s="284" t="s">
        <v>299</v>
      </c>
      <c r="G23" s="282">
        <v>0.0005115740740740741</v>
      </c>
      <c r="H23" s="283">
        <v>17</v>
      </c>
      <c r="I23" s="262"/>
      <c r="J23" s="262"/>
      <c r="K23" s="262"/>
      <c r="L23" s="339"/>
      <c r="M23" s="262"/>
    </row>
    <row r="24" spans="1:13" ht="12.75">
      <c r="A24" s="322">
        <v>18</v>
      </c>
      <c r="B24" s="274">
        <v>135</v>
      </c>
      <c r="C24" s="280">
        <v>23</v>
      </c>
      <c r="D24" s="284" t="s">
        <v>221</v>
      </c>
      <c r="E24" s="280">
        <v>1990</v>
      </c>
      <c r="F24" s="284" t="s">
        <v>290</v>
      </c>
      <c r="G24" s="282">
        <v>0.0005358796296296295</v>
      </c>
      <c r="H24" s="283">
        <v>18</v>
      </c>
      <c r="I24" s="262"/>
      <c r="J24" s="262"/>
      <c r="K24" s="262"/>
      <c r="L24" s="339"/>
      <c r="M24" s="262"/>
    </row>
    <row r="25" spans="1:13" ht="12.75">
      <c r="A25" s="322">
        <v>19</v>
      </c>
      <c r="B25" s="274">
        <v>147</v>
      </c>
      <c r="C25" s="280">
        <v>30</v>
      </c>
      <c r="D25" s="284" t="s">
        <v>109</v>
      </c>
      <c r="E25" s="280">
        <v>1987</v>
      </c>
      <c r="F25" s="284" t="s">
        <v>292</v>
      </c>
      <c r="G25" s="282">
        <v>0.000542824074074074</v>
      </c>
      <c r="H25" s="283">
        <v>19</v>
      </c>
      <c r="I25" s="262"/>
      <c r="J25" s="262"/>
      <c r="K25" s="262"/>
      <c r="L25" s="339"/>
      <c r="M25" s="262"/>
    </row>
    <row r="26" spans="1:13" ht="12.75">
      <c r="A26" s="322">
        <v>20</v>
      </c>
      <c r="B26" s="274">
        <v>166</v>
      </c>
      <c r="C26" s="280">
        <v>40</v>
      </c>
      <c r="D26" s="284" t="s">
        <v>166</v>
      </c>
      <c r="E26" s="280">
        <v>1990</v>
      </c>
      <c r="F26" s="284" t="s">
        <v>317</v>
      </c>
      <c r="G26" s="282">
        <v>0.0005659722222222222</v>
      </c>
      <c r="H26" s="283">
        <v>20</v>
      </c>
      <c r="I26" s="262"/>
      <c r="J26" s="262"/>
      <c r="K26" s="262"/>
      <c r="L26" s="339"/>
      <c r="M26" s="262"/>
    </row>
    <row r="27" spans="1:13" ht="12.75">
      <c r="A27" s="322">
        <v>21</v>
      </c>
      <c r="B27" s="274">
        <v>133</v>
      </c>
      <c r="C27" s="280">
        <v>23</v>
      </c>
      <c r="D27" s="284" t="s">
        <v>34</v>
      </c>
      <c r="E27" s="280">
        <v>1987</v>
      </c>
      <c r="F27" s="284" t="s">
        <v>290</v>
      </c>
      <c r="G27" s="282">
        <v>0.0005671296296296296</v>
      </c>
      <c r="H27" s="283">
        <v>21</v>
      </c>
      <c r="I27" s="262"/>
      <c r="J27" s="262"/>
      <c r="K27" s="262"/>
      <c r="L27" s="339"/>
      <c r="M27" s="262"/>
    </row>
    <row r="28" spans="1:13" ht="12.75">
      <c r="A28" s="322">
        <v>22</v>
      </c>
      <c r="B28" s="274">
        <v>119</v>
      </c>
      <c r="C28" s="280">
        <v>9</v>
      </c>
      <c r="D28" s="284" t="s">
        <v>101</v>
      </c>
      <c r="E28" s="280">
        <v>1988</v>
      </c>
      <c r="F28" s="284" t="s">
        <v>264</v>
      </c>
      <c r="G28" s="282">
        <v>0.0005706018518518519</v>
      </c>
      <c r="H28" s="283">
        <v>22</v>
      </c>
      <c r="I28" s="262"/>
      <c r="J28" s="262"/>
      <c r="K28" s="262"/>
      <c r="L28" s="339"/>
      <c r="M28" s="262"/>
    </row>
    <row r="29" spans="1:13" ht="12.75">
      <c r="A29" s="322" t="s">
        <v>344</v>
      </c>
      <c r="B29" s="274">
        <v>161</v>
      </c>
      <c r="C29" s="280">
        <v>36</v>
      </c>
      <c r="D29" s="284" t="s">
        <v>303</v>
      </c>
      <c r="E29" s="280">
        <v>1988</v>
      </c>
      <c r="F29" s="284" t="s">
        <v>304</v>
      </c>
      <c r="G29" s="282">
        <v>0.0005763888888888889</v>
      </c>
      <c r="H29" s="283">
        <v>23</v>
      </c>
      <c r="I29" s="262"/>
      <c r="J29" s="262"/>
      <c r="K29" s="262"/>
      <c r="L29" s="339"/>
      <c r="M29" s="262"/>
    </row>
    <row r="30" spans="1:13" ht="12.75">
      <c r="A30" s="322" t="s">
        <v>345</v>
      </c>
      <c r="B30" s="274">
        <v>123</v>
      </c>
      <c r="C30" s="280">
        <v>12</v>
      </c>
      <c r="D30" s="284" t="s">
        <v>139</v>
      </c>
      <c r="E30" s="280">
        <v>1987</v>
      </c>
      <c r="F30" s="284" t="s">
        <v>311</v>
      </c>
      <c r="G30" s="282">
        <v>0.0005833333333333334</v>
      </c>
      <c r="H30" s="283">
        <v>24</v>
      </c>
      <c r="I30" s="262"/>
      <c r="J30" s="262"/>
      <c r="K30" s="262"/>
      <c r="L30" s="339"/>
      <c r="M30" s="262"/>
    </row>
    <row r="31" spans="1:13" ht="12.75">
      <c r="A31" s="322">
        <v>25</v>
      </c>
      <c r="B31" s="274">
        <v>145</v>
      </c>
      <c r="C31" s="280">
        <v>28</v>
      </c>
      <c r="D31" s="284" t="s">
        <v>152</v>
      </c>
      <c r="E31" s="280">
        <v>1988</v>
      </c>
      <c r="F31" s="284" t="s">
        <v>278</v>
      </c>
      <c r="G31" s="282">
        <v>0.0005844907407407408</v>
      </c>
      <c r="H31" s="283">
        <v>25</v>
      </c>
      <c r="I31" s="262"/>
      <c r="J31" s="262"/>
      <c r="K31" s="262"/>
      <c r="L31" s="339"/>
      <c r="M31" s="262"/>
    </row>
    <row r="32" spans="1:13" ht="12.75">
      <c r="A32" s="322">
        <v>26</v>
      </c>
      <c r="B32" s="274">
        <v>142</v>
      </c>
      <c r="C32" s="280">
        <v>26</v>
      </c>
      <c r="D32" s="284" t="s">
        <v>150</v>
      </c>
      <c r="E32" s="280">
        <v>1989</v>
      </c>
      <c r="F32" s="284" t="s">
        <v>265</v>
      </c>
      <c r="G32" s="282">
        <v>0.0005972222222222222</v>
      </c>
      <c r="H32" s="283">
        <v>26</v>
      </c>
      <c r="I32" s="262"/>
      <c r="J32" s="262"/>
      <c r="K32" s="262"/>
      <c r="L32" s="339"/>
      <c r="M32" s="262"/>
    </row>
    <row r="33" spans="1:13" ht="12.75">
      <c r="A33" s="322">
        <v>27</v>
      </c>
      <c r="B33" s="274">
        <v>157</v>
      </c>
      <c r="C33" s="280">
        <v>33</v>
      </c>
      <c r="D33" s="284" t="s">
        <v>161</v>
      </c>
      <c r="E33" s="280">
        <v>1988</v>
      </c>
      <c r="F33" s="284" t="s">
        <v>297</v>
      </c>
      <c r="G33" s="282">
        <v>0.0006041666666666667</v>
      </c>
      <c r="H33" s="283">
        <v>27</v>
      </c>
      <c r="I33" s="262"/>
      <c r="J33" s="262"/>
      <c r="K33" s="262"/>
      <c r="L33" s="339"/>
      <c r="M33" s="262"/>
    </row>
    <row r="34" spans="1:13" ht="12.75">
      <c r="A34" s="322">
        <v>28</v>
      </c>
      <c r="B34" s="274">
        <v>153</v>
      </c>
      <c r="C34" s="280">
        <v>32</v>
      </c>
      <c r="D34" s="284" t="s">
        <v>110</v>
      </c>
      <c r="E34" s="280">
        <v>1989</v>
      </c>
      <c r="F34" s="284" t="s">
        <v>258</v>
      </c>
      <c r="G34" s="282">
        <v>0.000605324074074074</v>
      </c>
      <c r="H34" s="283">
        <v>28</v>
      </c>
      <c r="I34" s="262"/>
      <c r="J34" s="262"/>
      <c r="K34" s="262"/>
      <c r="L34" s="339"/>
      <c r="M34" s="262"/>
    </row>
    <row r="35" spans="1:13" ht="12.75">
      <c r="A35" s="322">
        <v>29</v>
      </c>
      <c r="B35" s="274">
        <v>165</v>
      </c>
      <c r="C35" s="280">
        <v>40</v>
      </c>
      <c r="D35" s="284" t="s">
        <v>165</v>
      </c>
      <c r="E35" s="280">
        <v>1989</v>
      </c>
      <c r="F35" s="284" t="s">
        <v>302</v>
      </c>
      <c r="G35" s="282">
        <v>0.0006111111111111111</v>
      </c>
      <c r="H35" s="283">
        <v>29</v>
      </c>
      <c r="I35" s="262"/>
      <c r="J35" s="262"/>
      <c r="K35" s="262"/>
      <c r="L35" s="339"/>
      <c r="M35" s="262"/>
    </row>
    <row r="36" spans="1:13" ht="12.75">
      <c r="A36" s="322">
        <v>30</v>
      </c>
      <c r="B36" s="274">
        <v>122</v>
      </c>
      <c r="C36" s="280">
        <v>12</v>
      </c>
      <c r="D36" s="284" t="s">
        <v>138</v>
      </c>
      <c r="E36" s="280">
        <v>1989</v>
      </c>
      <c r="F36" s="284" t="s">
        <v>260</v>
      </c>
      <c r="G36" s="282">
        <v>0.0006122685185185185</v>
      </c>
      <c r="H36" s="283">
        <v>30</v>
      </c>
      <c r="I36" s="262"/>
      <c r="J36" s="262"/>
      <c r="K36" s="262"/>
      <c r="L36" s="339"/>
      <c r="M36" s="262"/>
    </row>
    <row r="37" spans="1:13" ht="12.75">
      <c r="A37" s="322">
        <v>31</v>
      </c>
      <c r="B37" s="274">
        <v>113</v>
      </c>
      <c r="C37" s="280">
        <v>8</v>
      </c>
      <c r="D37" s="284" t="s">
        <v>133</v>
      </c>
      <c r="E37" s="280">
        <v>1990</v>
      </c>
      <c r="F37" s="284" t="s">
        <v>306</v>
      </c>
      <c r="G37" s="282">
        <v>0.0006134259259259259</v>
      </c>
      <c r="H37" s="283">
        <v>31</v>
      </c>
      <c r="I37" s="262"/>
      <c r="J37" s="262"/>
      <c r="K37" s="262"/>
      <c r="L37" s="339"/>
      <c r="M37" s="262"/>
    </row>
    <row r="38" spans="1:13" ht="12.75">
      <c r="A38" s="322">
        <v>32</v>
      </c>
      <c r="B38" s="274">
        <v>149</v>
      </c>
      <c r="C38" s="280">
        <v>30</v>
      </c>
      <c r="D38" s="284" t="s">
        <v>154</v>
      </c>
      <c r="E38" s="280">
        <v>1988</v>
      </c>
      <c r="F38" s="284" t="s">
        <v>298</v>
      </c>
      <c r="G38" s="282">
        <v>0.0006157407407407408</v>
      </c>
      <c r="H38" s="283">
        <v>32</v>
      </c>
      <c r="I38" s="262"/>
      <c r="J38" s="262"/>
      <c r="K38" s="262"/>
      <c r="L38" s="339"/>
      <c r="M38" s="262"/>
    </row>
    <row r="39" spans="1:13" ht="12.75">
      <c r="A39" s="322">
        <v>33</v>
      </c>
      <c r="B39" s="274">
        <v>151</v>
      </c>
      <c r="C39" s="280">
        <v>31</v>
      </c>
      <c r="D39" s="284" t="s">
        <v>156</v>
      </c>
      <c r="E39" s="280">
        <v>1989</v>
      </c>
      <c r="F39" s="284" t="s">
        <v>299</v>
      </c>
      <c r="G39" s="282">
        <v>0.0006180555555555556</v>
      </c>
      <c r="H39" s="283">
        <v>33</v>
      </c>
      <c r="I39" s="262"/>
      <c r="J39" s="262"/>
      <c r="K39" s="262"/>
      <c r="L39" s="339"/>
      <c r="M39" s="262"/>
    </row>
    <row r="40" spans="1:13" ht="12.75">
      <c r="A40" s="322">
        <v>34</v>
      </c>
      <c r="B40" s="274">
        <v>159</v>
      </c>
      <c r="C40" s="280">
        <v>35</v>
      </c>
      <c r="D40" s="284" t="s">
        <v>111</v>
      </c>
      <c r="E40" s="280">
        <v>1989</v>
      </c>
      <c r="F40" s="284" t="s">
        <v>295</v>
      </c>
      <c r="G40" s="282">
        <v>0.0006238425925925926</v>
      </c>
      <c r="H40" s="283">
        <v>34</v>
      </c>
      <c r="I40" s="262"/>
      <c r="J40" s="262"/>
      <c r="K40" s="262"/>
      <c r="L40" s="339"/>
      <c r="M40" s="262"/>
    </row>
    <row r="41" spans="1:13" ht="12.75">
      <c r="A41" s="322">
        <v>35</v>
      </c>
      <c r="B41" s="274">
        <v>125</v>
      </c>
      <c r="C41" s="280">
        <v>14</v>
      </c>
      <c r="D41" s="284" t="s">
        <v>103</v>
      </c>
      <c r="E41" s="280">
        <v>1989</v>
      </c>
      <c r="F41" s="284" t="s">
        <v>259</v>
      </c>
      <c r="G41" s="282">
        <v>0.0006284722222222222</v>
      </c>
      <c r="H41" s="283">
        <v>35</v>
      </c>
      <c r="I41" s="262"/>
      <c r="J41" s="262"/>
      <c r="K41" s="262"/>
      <c r="L41" s="339"/>
      <c r="M41" s="262"/>
    </row>
    <row r="42" spans="1:13" ht="12.75">
      <c r="A42" s="322">
        <v>36</v>
      </c>
      <c r="B42" s="274">
        <v>168</v>
      </c>
      <c r="C42" s="280">
        <v>44</v>
      </c>
      <c r="D42" s="284" t="s">
        <v>115</v>
      </c>
      <c r="E42" s="280">
        <v>1987</v>
      </c>
      <c r="F42" s="284" t="s">
        <v>307</v>
      </c>
      <c r="G42" s="282">
        <v>0.0006331018518518519</v>
      </c>
      <c r="H42" s="283">
        <v>36</v>
      </c>
      <c r="I42" s="262"/>
      <c r="J42" s="262"/>
      <c r="K42" s="262"/>
      <c r="L42" s="339"/>
      <c r="M42" s="262"/>
    </row>
    <row r="43" spans="1:13" ht="12.75">
      <c r="A43" s="322">
        <v>37</v>
      </c>
      <c r="B43" s="274">
        <v>152</v>
      </c>
      <c r="C43" s="280">
        <v>32</v>
      </c>
      <c r="D43" s="284" t="s">
        <v>157</v>
      </c>
      <c r="E43" s="280">
        <v>1990</v>
      </c>
      <c r="F43" s="284" t="s">
        <v>258</v>
      </c>
      <c r="G43" s="282">
        <v>0.0006354166666666666</v>
      </c>
      <c r="H43" s="283">
        <v>37</v>
      </c>
      <c r="I43" s="262"/>
      <c r="J43" s="262"/>
      <c r="K43" s="262"/>
      <c r="L43" s="339"/>
      <c r="M43" s="262"/>
    </row>
    <row r="44" spans="1:13" ht="12.75">
      <c r="A44" s="322">
        <v>38</v>
      </c>
      <c r="B44" s="274">
        <v>160</v>
      </c>
      <c r="C44" s="280">
        <v>35</v>
      </c>
      <c r="D44" s="284" t="s">
        <v>112</v>
      </c>
      <c r="E44" s="280">
        <v>1987</v>
      </c>
      <c r="F44" s="284" t="s">
        <v>295</v>
      </c>
      <c r="G44" s="282">
        <v>0.000636574074074074</v>
      </c>
      <c r="H44" s="283">
        <v>38</v>
      </c>
      <c r="I44" s="262"/>
      <c r="J44" s="262"/>
      <c r="K44" s="262"/>
      <c r="L44" s="339"/>
      <c r="M44" s="262"/>
    </row>
    <row r="45" spans="1:13" ht="12.75">
      <c r="A45" s="322">
        <v>39</v>
      </c>
      <c r="B45" s="274">
        <v>112</v>
      </c>
      <c r="C45" s="280">
        <v>7</v>
      </c>
      <c r="D45" s="284" t="s">
        <v>132</v>
      </c>
      <c r="E45" s="280">
        <v>1987</v>
      </c>
      <c r="F45" s="284" t="s">
        <v>301</v>
      </c>
      <c r="G45" s="282">
        <v>0.0006469907407407407</v>
      </c>
      <c r="H45" s="283">
        <v>39</v>
      </c>
      <c r="I45" s="262"/>
      <c r="J45" s="262"/>
      <c r="K45" s="262"/>
      <c r="L45" s="339"/>
      <c r="M45" s="262"/>
    </row>
    <row r="46" spans="1:13" ht="12.75">
      <c r="A46" s="322" t="s">
        <v>346</v>
      </c>
      <c r="B46" s="274">
        <v>127</v>
      </c>
      <c r="C46" s="280">
        <v>14</v>
      </c>
      <c r="D46" s="284" t="s">
        <v>141</v>
      </c>
      <c r="E46" s="280">
        <v>1987</v>
      </c>
      <c r="F46" s="284" t="s">
        <v>259</v>
      </c>
      <c r="G46" s="282">
        <v>0.0006493055555555556</v>
      </c>
      <c r="H46" s="283">
        <v>40.5</v>
      </c>
      <c r="I46" s="262"/>
      <c r="J46" s="262"/>
      <c r="K46" s="262"/>
      <c r="L46" s="339"/>
      <c r="M46" s="262"/>
    </row>
    <row r="47" spans="1:13" ht="12.75">
      <c r="A47" s="322" t="s">
        <v>346</v>
      </c>
      <c r="B47" s="274">
        <v>146</v>
      </c>
      <c r="C47" s="280">
        <v>28</v>
      </c>
      <c r="D47" s="284" t="s">
        <v>153</v>
      </c>
      <c r="E47" s="280">
        <v>1988</v>
      </c>
      <c r="F47" s="284" t="s">
        <v>278</v>
      </c>
      <c r="G47" s="282">
        <v>0.0006493055555555556</v>
      </c>
      <c r="H47" s="283">
        <v>40.5</v>
      </c>
      <c r="I47" s="262"/>
      <c r="J47" s="262"/>
      <c r="K47" s="262"/>
      <c r="L47" s="339"/>
      <c r="M47" s="262"/>
    </row>
    <row r="48" spans="1:13" ht="12.75">
      <c r="A48" s="322">
        <v>42</v>
      </c>
      <c r="B48" s="274">
        <v>102</v>
      </c>
      <c r="C48" s="280">
        <v>2</v>
      </c>
      <c r="D48" s="284" t="s">
        <v>97</v>
      </c>
      <c r="E48" s="280">
        <v>1988</v>
      </c>
      <c r="F48" s="284" t="s">
        <v>308</v>
      </c>
      <c r="G48" s="282">
        <v>0.000650462962962963</v>
      </c>
      <c r="H48" s="283">
        <v>42</v>
      </c>
      <c r="I48" s="262"/>
      <c r="J48" s="262"/>
      <c r="K48" s="262"/>
      <c r="L48" s="339"/>
      <c r="M48" s="262"/>
    </row>
    <row r="49" spans="1:13" ht="12.75">
      <c r="A49" s="322">
        <v>43</v>
      </c>
      <c r="B49" s="274">
        <v>162</v>
      </c>
      <c r="C49" s="280">
        <v>36</v>
      </c>
      <c r="D49" s="284" t="s">
        <v>162</v>
      </c>
      <c r="E49" s="280">
        <v>1988</v>
      </c>
      <c r="F49" s="284" t="s">
        <v>304</v>
      </c>
      <c r="G49" s="282">
        <v>0.0006643518518518518</v>
      </c>
      <c r="H49" s="283">
        <v>43</v>
      </c>
      <c r="I49" s="262"/>
      <c r="J49" s="262"/>
      <c r="K49" s="262"/>
      <c r="L49" s="339"/>
      <c r="M49" s="262"/>
    </row>
    <row r="50" spans="1:13" ht="12.75">
      <c r="A50" s="322" t="s">
        <v>347</v>
      </c>
      <c r="B50" s="274">
        <v>130</v>
      </c>
      <c r="C50" s="280">
        <v>22</v>
      </c>
      <c r="D50" s="284" t="s">
        <v>143</v>
      </c>
      <c r="E50" s="280">
        <v>1989</v>
      </c>
      <c r="F50" s="284" t="s">
        <v>316</v>
      </c>
      <c r="G50" s="282">
        <v>0.0006689814814814814</v>
      </c>
      <c r="H50" s="283">
        <v>44.5</v>
      </c>
      <c r="I50" s="262"/>
      <c r="J50" s="262"/>
      <c r="K50" s="262"/>
      <c r="L50" s="339"/>
      <c r="M50" s="262"/>
    </row>
    <row r="51" spans="1:13" ht="12.75">
      <c r="A51" s="322" t="s">
        <v>347</v>
      </c>
      <c r="B51" s="274">
        <v>134</v>
      </c>
      <c r="C51" s="280">
        <v>23</v>
      </c>
      <c r="D51" s="284" t="s">
        <v>105</v>
      </c>
      <c r="E51" s="280">
        <v>1987</v>
      </c>
      <c r="F51" s="284" t="s">
        <v>291</v>
      </c>
      <c r="G51" s="282">
        <v>0.0006689814814814814</v>
      </c>
      <c r="H51" s="283">
        <v>44.5</v>
      </c>
      <c r="I51" s="262"/>
      <c r="J51" s="262"/>
      <c r="K51" s="262"/>
      <c r="L51" s="339"/>
      <c r="M51" s="262"/>
    </row>
    <row r="52" spans="1:13" ht="12.75">
      <c r="A52" s="322">
        <v>46</v>
      </c>
      <c r="B52" s="274">
        <v>121</v>
      </c>
      <c r="C52" s="280">
        <v>11</v>
      </c>
      <c r="D52" s="284" t="s">
        <v>137</v>
      </c>
      <c r="E52" s="280">
        <v>1988</v>
      </c>
      <c r="F52" s="284" t="s">
        <v>273</v>
      </c>
      <c r="G52" s="282">
        <v>0.0006701388888888888</v>
      </c>
      <c r="H52" s="283">
        <v>46</v>
      </c>
      <c r="I52" s="262"/>
      <c r="J52" s="262"/>
      <c r="K52" s="262"/>
      <c r="L52" s="339"/>
      <c r="M52" s="262"/>
    </row>
    <row r="53" spans="1:13" ht="12.75">
      <c r="A53" s="322" t="s">
        <v>348</v>
      </c>
      <c r="B53" s="274">
        <v>140</v>
      </c>
      <c r="C53" s="280">
        <v>26</v>
      </c>
      <c r="D53" s="284" t="s">
        <v>149</v>
      </c>
      <c r="E53" s="280">
        <v>1989</v>
      </c>
      <c r="F53" s="284" t="s">
        <v>312</v>
      </c>
      <c r="G53" s="282">
        <v>0.0006724537037037038</v>
      </c>
      <c r="H53" s="283">
        <v>47.5</v>
      </c>
      <c r="I53" s="262"/>
      <c r="J53" s="262"/>
      <c r="K53" s="262"/>
      <c r="L53" s="339"/>
      <c r="M53" s="262"/>
    </row>
    <row r="54" spans="1:13" ht="12.75">
      <c r="A54" s="322" t="s">
        <v>348</v>
      </c>
      <c r="B54" s="274">
        <v>167</v>
      </c>
      <c r="C54" s="280">
        <v>44</v>
      </c>
      <c r="D54" s="284" t="s">
        <v>167</v>
      </c>
      <c r="E54" s="280">
        <v>1989</v>
      </c>
      <c r="F54" s="284" t="s">
        <v>307</v>
      </c>
      <c r="G54" s="282">
        <v>0.0006724537037037038</v>
      </c>
      <c r="H54" s="283">
        <v>47.5</v>
      </c>
      <c r="I54" s="262"/>
      <c r="J54" s="262"/>
      <c r="K54" s="262"/>
      <c r="L54" s="339"/>
      <c r="M54" s="262"/>
    </row>
    <row r="55" spans="1:13" ht="12.75">
      <c r="A55" s="322">
        <v>49</v>
      </c>
      <c r="B55" s="274">
        <v>137</v>
      </c>
      <c r="C55" s="280">
        <v>24</v>
      </c>
      <c r="D55" s="284" t="s">
        <v>146</v>
      </c>
      <c r="E55" s="280">
        <v>1988</v>
      </c>
      <c r="F55" s="284" t="s">
        <v>293</v>
      </c>
      <c r="G55" s="282">
        <v>0.0006747685185185184</v>
      </c>
      <c r="H55" s="283">
        <v>49</v>
      </c>
      <c r="I55" s="262"/>
      <c r="J55" s="262"/>
      <c r="K55" s="262"/>
      <c r="L55" s="339"/>
      <c r="M55" s="262"/>
    </row>
    <row r="56" spans="1:13" ht="12.75">
      <c r="A56" s="322">
        <v>50</v>
      </c>
      <c r="B56" s="274">
        <v>108</v>
      </c>
      <c r="C56" s="280">
        <v>5</v>
      </c>
      <c r="D56" s="284" t="s">
        <v>129</v>
      </c>
      <c r="E56" s="280">
        <v>1988</v>
      </c>
      <c r="F56" s="284" t="s">
        <v>300</v>
      </c>
      <c r="G56" s="282">
        <v>0.0006863425925925926</v>
      </c>
      <c r="H56" s="283">
        <v>50</v>
      </c>
      <c r="I56" s="262"/>
      <c r="J56" s="262"/>
      <c r="K56" s="262"/>
      <c r="L56" s="339"/>
      <c r="M56" s="262"/>
    </row>
    <row r="57" spans="1:13" ht="12.75">
      <c r="A57" s="322">
        <v>51</v>
      </c>
      <c r="B57" s="274">
        <v>128</v>
      </c>
      <c r="C57" s="280">
        <v>16</v>
      </c>
      <c r="D57" s="284" t="s">
        <v>142</v>
      </c>
      <c r="E57" s="280">
        <v>1988</v>
      </c>
      <c r="F57" s="284" t="s">
        <v>310</v>
      </c>
      <c r="G57" s="282">
        <v>0.0007060185185185185</v>
      </c>
      <c r="H57" s="283">
        <v>51</v>
      </c>
      <c r="I57" s="262"/>
      <c r="J57" s="262"/>
      <c r="K57" s="262"/>
      <c r="L57" s="339"/>
      <c r="M57" s="262"/>
    </row>
    <row r="58" spans="1:13" ht="12.75">
      <c r="A58" s="322">
        <v>52</v>
      </c>
      <c r="B58" s="274">
        <v>131</v>
      </c>
      <c r="C58" s="280">
        <v>23</v>
      </c>
      <c r="D58" s="284" t="s">
        <v>144</v>
      </c>
      <c r="E58" s="280">
        <v>1990</v>
      </c>
      <c r="F58" s="284" t="s">
        <v>290</v>
      </c>
      <c r="G58" s="282">
        <v>0.0007083333333333334</v>
      </c>
      <c r="H58" s="283">
        <v>52</v>
      </c>
      <c r="I58" s="262"/>
      <c r="J58" s="262"/>
      <c r="K58" s="262"/>
      <c r="L58" s="339"/>
      <c r="M58" s="262"/>
    </row>
    <row r="59" spans="1:13" ht="12.75">
      <c r="A59" s="322">
        <v>53</v>
      </c>
      <c r="B59" s="274">
        <v>164</v>
      </c>
      <c r="C59" s="280">
        <v>38</v>
      </c>
      <c r="D59" s="284" t="s">
        <v>164</v>
      </c>
      <c r="E59" s="280">
        <v>1988</v>
      </c>
      <c r="F59" s="284" t="s">
        <v>268</v>
      </c>
      <c r="G59" s="282">
        <v>0.000712962962962963</v>
      </c>
      <c r="H59" s="283">
        <v>53</v>
      </c>
      <c r="I59" s="262"/>
      <c r="J59" s="262"/>
      <c r="K59" s="262"/>
      <c r="L59" s="339"/>
      <c r="M59" s="262"/>
    </row>
    <row r="60" spans="1:13" ht="12.75">
      <c r="A60" s="322">
        <v>54</v>
      </c>
      <c r="B60" s="274">
        <v>126</v>
      </c>
      <c r="C60" s="280">
        <v>14</v>
      </c>
      <c r="D60" s="284" t="s">
        <v>140</v>
      </c>
      <c r="E60" s="280">
        <v>1987</v>
      </c>
      <c r="F60" s="284" t="s">
        <v>259</v>
      </c>
      <c r="G60" s="282">
        <v>0.0007245370370370371</v>
      </c>
      <c r="H60" s="283">
        <v>54</v>
      </c>
      <c r="I60" s="262"/>
      <c r="J60" s="262"/>
      <c r="K60" s="262"/>
      <c r="L60" s="339"/>
      <c r="M60" s="262"/>
    </row>
    <row r="61" spans="1:13" ht="12.75">
      <c r="A61" s="322">
        <v>55</v>
      </c>
      <c r="B61" s="274">
        <v>163</v>
      </c>
      <c r="C61" s="280">
        <v>38</v>
      </c>
      <c r="D61" s="284" t="s">
        <v>163</v>
      </c>
      <c r="E61" s="280">
        <v>1988</v>
      </c>
      <c r="F61" s="284" t="s">
        <v>268</v>
      </c>
      <c r="G61" s="282">
        <v>0.0007291666666666667</v>
      </c>
      <c r="H61" s="283">
        <v>55</v>
      </c>
      <c r="I61" s="262"/>
      <c r="J61" s="262"/>
      <c r="K61" s="262"/>
      <c r="L61" s="339"/>
      <c r="M61" s="262"/>
    </row>
    <row r="62" spans="1:13" ht="12.75">
      <c r="A62" s="322">
        <v>56</v>
      </c>
      <c r="B62" s="274">
        <v>132</v>
      </c>
      <c r="C62" s="280">
        <v>23</v>
      </c>
      <c r="D62" s="284" t="s">
        <v>145</v>
      </c>
      <c r="E62" s="280">
        <v>1990</v>
      </c>
      <c r="F62" s="284" t="s">
        <v>291</v>
      </c>
      <c r="G62" s="282">
        <v>0.0007372685185185186</v>
      </c>
      <c r="H62" s="283">
        <v>56</v>
      </c>
      <c r="I62" s="262"/>
      <c r="J62" s="262"/>
      <c r="K62" s="262"/>
      <c r="L62" s="339"/>
      <c r="M62" s="262"/>
    </row>
    <row r="63" spans="1:13" ht="12.75">
      <c r="A63" s="322">
        <v>57</v>
      </c>
      <c r="B63" s="274">
        <v>136</v>
      </c>
      <c r="C63" s="280">
        <v>24</v>
      </c>
      <c r="D63" s="284" t="s">
        <v>106</v>
      </c>
      <c r="E63" s="280">
        <v>1987</v>
      </c>
      <c r="F63" s="284" t="s">
        <v>293</v>
      </c>
      <c r="G63" s="282">
        <v>0.0007476851851851851</v>
      </c>
      <c r="H63" s="283">
        <v>57</v>
      </c>
      <c r="I63" s="262"/>
      <c r="J63" s="262"/>
      <c r="K63" s="262"/>
      <c r="L63" s="339"/>
      <c r="M63" s="262"/>
    </row>
    <row r="64" spans="1:13" ht="12.75">
      <c r="A64" s="322">
        <v>58</v>
      </c>
      <c r="B64" s="274">
        <v>101</v>
      </c>
      <c r="C64" s="280">
        <v>1</v>
      </c>
      <c r="D64" s="284" t="s">
        <v>125</v>
      </c>
      <c r="E64" s="280">
        <v>1989</v>
      </c>
      <c r="F64" s="284" t="s">
        <v>314</v>
      </c>
      <c r="G64" s="282">
        <v>0.0007592592592592591</v>
      </c>
      <c r="H64" s="283">
        <v>58</v>
      </c>
      <c r="I64" s="262"/>
      <c r="J64" s="262"/>
      <c r="K64" s="262"/>
      <c r="L64" s="339"/>
      <c r="M64" s="262"/>
    </row>
    <row r="65" spans="1:13" ht="12.75">
      <c r="A65" s="322">
        <v>59</v>
      </c>
      <c r="B65" s="274">
        <v>139</v>
      </c>
      <c r="C65" s="280">
        <v>25</v>
      </c>
      <c r="D65" s="284" t="s">
        <v>148</v>
      </c>
      <c r="E65" s="280">
        <v>1988</v>
      </c>
      <c r="F65" s="284" t="s">
        <v>309</v>
      </c>
      <c r="G65" s="282">
        <v>0.0007777777777777778</v>
      </c>
      <c r="H65" s="283">
        <v>59</v>
      </c>
      <c r="I65" s="262"/>
      <c r="J65" s="262"/>
      <c r="K65" s="262"/>
      <c r="L65" s="339"/>
      <c r="M65" s="262"/>
    </row>
    <row r="66" spans="1:13" ht="12.75">
      <c r="A66" s="322">
        <v>60</v>
      </c>
      <c r="B66" s="274">
        <v>114</v>
      </c>
      <c r="C66" s="280">
        <v>8</v>
      </c>
      <c r="D66" s="284" t="s">
        <v>134</v>
      </c>
      <c r="E66" s="280">
        <v>1990</v>
      </c>
      <c r="F66" s="284" t="s">
        <v>306</v>
      </c>
      <c r="G66" s="282">
        <v>0.0007916666666666668</v>
      </c>
      <c r="H66" s="283">
        <v>60</v>
      </c>
      <c r="I66" s="262"/>
      <c r="J66" s="262"/>
      <c r="K66" s="262"/>
      <c r="L66" s="339"/>
      <c r="M66" s="262"/>
    </row>
    <row r="67" spans="1:13" ht="12.75">
      <c r="A67" s="322">
        <v>61</v>
      </c>
      <c r="B67" s="274">
        <v>148</v>
      </c>
      <c r="C67" s="280">
        <v>30</v>
      </c>
      <c r="D67" s="284" t="s">
        <v>108</v>
      </c>
      <c r="E67" s="280">
        <v>1988</v>
      </c>
      <c r="F67" s="284" t="s">
        <v>313</v>
      </c>
      <c r="G67" s="282">
        <v>0.0008680555555555555</v>
      </c>
      <c r="H67" s="283">
        <v>61</v>
      </c>
      <c r="I67" s="262"/>
      <c r="J67" s="262"/>
      <c r="K67" s="262"/>
      <c r="L67" s="339"/>
      <c r="M67" s="262"/>
    </row>
    <row r="68" spans="1:13" ht="12.75">
      <c r="A68" s="322">
        <v>62</v>
      </c>
      <c r="B68" s="274">
        <v>155</v>
      </c>
      <c r="C68" s="280">
        <v>33</v>
      </c>
      <c r="D68" s="284" t="s">
        <v>159</v>
      </c>
      <c r="E68" s="280">
        <v>1990</v>
      </c>
      <c r="F68" s="284" t="s">
        <v>297</v>
      </c>
      <c r="G68" s="282">
        <v>0.0009664351851851852</v>
      </c>
      <c r="H68" s="283">
        <v>62</v>
      </c>
      <c r="I68" s="262"/>
      <c r="J68" s="262"/>
      <c r="K68" s="262"/>
      <c r="L68" s="339"/>
      <c r="M68" s="262"/>
    </row>
    <row r="69" spans="1:13" ht="12.75">
      <c r="A69" s="322">
        <v>63</v>
      </c>
      <c r="B69" s="274">
        <v>154</v>
      </c>
      <c r="C69" s="280">
        <v>33</v>
      </c>
      <c r="D69" s="284" t="s">
        <v>158</v>
      </c>
      <c r="E69" s="280">
        <v>1989</v>
      </c>
      <c r="F69" s="284" t="s">
        <v>297</v>
      </c>
      <c r="G69" s="282">
        <v>0.0010127314814814814</v>
      </c>
      <c r="H69" s="283">
        <v>63</v>
      </c>
      <c r="I69" s="262"/>
      <c r="J69" s="262"/>
      <c r="K69" s="262"/>
      <c r="L69" s="339"/>
      <c r="M69" s="262"/>
    </row>
    <row r="70" spans="1:13" ht="13.5" thickBot="1">
      <c r="A70" s="323"/>
      <c r="B70" s="287">
        <v>141</v>
      </c>
      <c r="C70" s="288">
        <v>26</v>
      </c>
      <c r="D70" s="289" t="s">
        <v>315</v>
      </c>
      <c r="E70" s="288">
        <v>1987</v>
      </c>
      <c r="F70" s="289" t="s">
        <v>312</v>
      </c>
      <c r="G70" s="290" t="s">
        <v>338</v>
      </c>
      <c r="H70" s="291"/>
      <c r="I70" s="262"/>
      <c r="J70" s="262"/>
      <c r="K70" s="262"/>
      <c r="L70" s="339"/>
      <c r="M70" s="262"/>
    </row>
  </sheetData>
  <mergeCells count="1">
    <mergeCell ref="G5:H5"/>
  </mergeCells>
  <printOptions/>
  <pageMargins left="0.9" right="0.49" top="0.4" bottom="0.84" header="0.39" footer="0.5118110236220472"/>
  <pageSetup fitToHeight="0" fitToWidth="1" horizontalDpi="600" verticalDpi="600" orientation="landscape" paperSize="9" r:id="rId1"/>
  <headerFooter alignWithMargins="0">
    <oddFooter>&amp;C&amp;P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0"/>
  <sheetViews>
    <sheetView workbookViewId="0" topLeftCell="A4">
      <selection activeCell="D23" sqref="D23"/>
    </sheetView>
  </sheetViews>
  <sheetFormatPr defaultColWidth="9.00390625" defaultRowHeight="12.75"/>
  <cols>
    <col min="1" max="1" width="6.25390625" style="137" customWidth="1"/>
    <col min="2" max="2" width="5.75390625" style="137" customWidth="1"/>
    <col min="3" max="3" width="5.625" style="138" customWidth="1"/>
    <col min="4" max="4" width="19.125" style="137" customWidth="1"/>
    <col min="5" max="5" width="6.75390625" style="137" customWidth="1"/>
    <col min="6" max="6" width="18.25390625" style="137" customWidth="1"/>
    <col min="7" max="7" width="8.75390625" style="138" customWidth="1"/>
    <col min="8" max="8" width="13.375" style="138" customWidth="1"/>
    <col min="9" max="9" width="11.00390625" style="138" customWidth="1"/>
    <col min="10" max="10" width="8.75390625" style="137" customWidth="1"/>
    <col min="11" max="11" width="13.25390625" style="137" customWidth="1"/>
    <col min="12" max="12" width="11.00390625" style="137" customWidth="1"/>
    <col min="13" max="13" width="7.875" style="138" customWidth="1"/>
    <col min="14" max="16384" width="9.125" style="137" customWidth="1"/>
  </cols>
  <sheetData>
    <row r="1" spans="1:11" ht="12.75">
      <c r="A1" s="136" t="s">
        <v>242</v>
      </c>
      <c r="B1" s="136"/>
      <c r="C1" s="187"/>
      <c r="D1" s="136"/>
      <c r="E1" s="136"/>
      <c r="K1" s="137" t="s">
        <v>243</v>
      </c>
    </row>
    <row r="2" spans="1:11" ht="12.75">
      <c r="A2" s="136" t="s">
        <v>244</v>
      </c>
      <c r="B2" s="136"/>
      <c r="C2" s="187"/>
      <c r="D2" s="136"/>
      <c r="K2" s="139">
        <v>37415</v>
      </c>
    </row>
    <row r="3" spans="4:12" ht="12.75">
      <c r="D3" s="188"/>
      <c r="E3" s="188"/>
      <c r="F3" s="188"/>
      <c r="L3" s="188"/>
    </row>
    <row r="4" spans="1:11" ht="13.5" thickBot="1">
      <c r="A4" s="188" t="s">
        <v>318</v>
      </c>
      <c r="B4" s="188"/>
      <c r="C4" s="189"/>
      <c r="D4" s="188"/>
      <c r="E4" s="188"/>
      <c r="F4" s="188"/>
      <c r="K4" s="188"/>
    </row>
    <row r="5" spans="1:13" ht="12.75">
      <c r="A5" s="140" t="s">
        <v>37</v>
      </c>
      <c r="B5" s="141" t="s">
        <v>245</v>
      </c>
      <c r="C5" s="143" t="s">
        <v>15</v>
      </c>
      <c r="D5" s="141" t="s">
        <v>54</v>
      </c>
      <c r="E5" s="141" t="s">
        <v>246</v>
      </c>
      <c r="F5" s="143" t="s">
        <v>247</v>
      </c>
      <c r="G5" s="144" t="s">
        <v>68</v>
      </c>
      <c r="H5" s="144" t="s">
        <v>248</v>
      </c>
      <c r="I5" s="144" t="s">
        <v>63</v>
      </c>
      <c r="J5" s="145" t="s">
        <v>68</v>
      </c>
      <c r="K5" s="144" t="s">
        <v>248</v>
      </c>
      <c r="L5" s="145" t="s">
        <v>63</v>
      </c>
      <c r="M5" s="146" t="s">
        <v>64</v>
      </c>
    </row>
    <row r="6" spans="1:13" ht="13.5" thickBot="1">
      <c r="A6" s="147"/>
      <c r="B6" s="148"/>
      <c r="C6" s="179"/>
      <c r="D6" s="190"/>
      <c r="E6" s="190"/>
      <c r="F6" s="191"/>
      <c r="G6" s="150" t="s">
        <v>65</v>
      </c>
      <c r="H6" s="150" t="s">
        <v>66</v>
      </c>
      <c r="I6" s="150" t="s">
        <v>67</v>
      </c>
      <c r="J6" s="150" t="s">
        <v>42</v>
      </c>
      <c r="K6" s="150" t="s">
        <v>42</v>
      </c>
      <c r="L6" s="150" t="s">
        <v>42</v>
      </c>
      <c r="M6" s="151" t="s">
        <v>42</v>
      </c>
    </row>
    <row r="7" spans="1:13" ht="12.75">
      <c r="A7" s="180">
        <v>1</v>
      </c>
      <c r="B7" s="153">
        <v>119</v>
      </c>
      <c r="C7" s="154">
        <v>9</v>
      </c>
      <c r="D7" s="155" t="s">
        <v>101</v>
      </c>
      <c r="E7" s="154">
        <v>1988</v>
      </c>
      <c r="F7" s="155" t="s">
        <v>264</v>
      </c>
      <c r="G7" s="156">
        <v>8.8</v>
      </c>
      <c r="H7" s="157">
        <v>53.5</v>
      </c>
      <c r="I7" s="159">
        <v>444</v>
      </c>
      <c r="J7" s="159">
        <f aca="true" t="shared" si="0" ref="J7:J38">IF(G7&lt;11.8,TRUNC(46.0846*(12.76-G7)^1.81),IF(G7&lt;14,ROUND(-3.0713*G7^3+128.815*G7^2-1805.17*G7+8453.47,0),IF(G7&lt;14.01,1,0)))</f>
        <v>556</v>
      </c>
      <c r="K7" s="159">
        <f aca="true" t="shared" si="1" ref="K7:K38">IF(H7&lt;5.2,0,IF(H7&lt;9.9,ROUND(0.2191*H7^2+1.7675*H7-14.045,0),IF(H7&lt;13.27,ROUND(0.2613*H7^2+1.1135*H7-11.7002,0),TRUNC(7.86*(H7-8)^1.1))))</f>
        <v>523</v>
      </c>
      <c r="L7" s="192">
        <f aca="true" t="shared" si="2" ref="L7:L38">IF(I7&lt;160,0,IF(I7&lt;256.01,ROUND(67.9206/10^6*I7^3-376.4/10^4*I7^2+712.075/10^2*I7-453.194,0),TRUNC(0.188807*(I7-210)^1.41)))</f>
        <v>413</v>
      </c>
      <c r="M7" s="160">
        <f aca="true" t="shared" si="3" ref="M7:M38">+J7+K7+L7</f>
        <v>1492</v>
      </c>
    </row>
    <row r="8" spans="1:13" ht="12.75">
      <c r="A8" s="181">
        <v>2</v>
      </c>
      <c r="B8" s="162">
        <v>107</v>
      </c>
      <c r="C8" s="163">
        <v>5</v>
      </c>
      <c r="D8" s="164" t="s">
        <v>99</v>
      </c>
      <c r="E8" s="163">
        <v>1987</v>
      </c>
      <c r="F8" s="164" t="s">
        <v>270</v>
      </c>
      <c r="G8" s="165">
        <v>8.7</v>
      </c>
      <c r="H8" s="166">
        <v>32.05</v>
      </c>
      <c r="I8" s="167">
        <v>454</v>
      </c>
      <c r="J8" s="167">
        <f t="shared" si="0"/>
        <v>582</v>
      </c>
      <c r="K8" s="167">
        <f t="shared" si="1"/>
        <v>259</v>
      </c>
      <c r="L8" s="193">
        <f t="shared" si="2"/>
        <v>438</v>
      </c>
      <c r="M8" s="168">
        <f t="shared" si="3"/>
        <v>1279</v>
      </c>
    </row>
    <row r="9" spans="1:13" ht="12.75">
      <c r="A9" s="181" t="s">
        <v>289</v>
      </c>
      <c r="B9" s="162">
        <v>131</v>
      </c>
      <c r="C9" s="163">
        <v>23</v>
      </c>
      <c r="D9" s="164" t="s">
        <v>144</v>
      </c>
      <c r="E9" s="163">
        <v>1990</v>
      </c>
      <c r="F9" s="164" t="s">
        <v>290</v>
      </c>
      <c r="G9" s="165">
        <v>8.7</v>
      </c>
      <c r="H9" s="166">
        <v>33.61</v>
      </c>
      <c r="I9" s="167">
        <v>435</v>
      </c>
      <c r="J9" s="167">
        <f t="shared" si="0"/>
        <v>582</v>
      </c>
      <c r="K9" s="167">
        <f t="shared" si="1"/>
        <v>278</v>
      </c>
      <c r="L9" s="193">
        <f t="shared" si="2"/>
        <v>391</v>
      </c>
      <c r="M9" s="168">
        <f t="shared" si="3"/>
        <v>1251</v>
      </c>
    </row>
    <row r="10" spans="1:13" ht="12.75">
      <c r="A10" s="181" t="s">
        <v>289</v>
      </c>
      <c r="B10" s="162">
        <v>144</v>
      </c>
      <c r="C10" s="163">
        <v>28</v>
      </c>
      <c r="D10" s="164" t="s">
        <v>107</v>
      </c>
      <c r="E10" s="163">
        <v>1988</v>
      </c>
      <c r="F10" s="164" t="s">
        <v>279</v>
      </c>
      <c r="G10" s="165">
        <v>8.7</v>
      </c>
      <c r="H10" s="166">
        <v>34.48</v>
      </c>
      <c r="I10" s="167">
        <v>431</v>
      </c>
      <c r="J10" s="167">
        <f t="shared" si="0"/>
        <v>582</v>
      </c>
      <c r="K10" s="167">
        <f t="shared" si="1"/>
        <v>288</v>
      </c>
      <c r="L10" s="193">
        <f t="shared" si="2"/>
        <v>381</v>
      </c>
      <c r="M10" s="168">
        <f t="shared" si="3"/>
        <v>1251</v>
      </c>
    </row>
    <row r="11" spans="1:13" ht="12.75">
      <c r="A11" s="181">
        <v>5</v>
      </c>
      <c r="B11" s="162">
        <v>146</v>
      </c>
      <c r="C11" s="163">
        <v>28</v>
      </c>
      <c r="D11" s="164" t="s">
        <v>153</v>
      </c>
      <c r="E11" s="163">
        <v>1988</v>
      </c>
      <c r="F11" s="164" t="s">
        <v>278</v>
      </c>
      <c r="G11" s="165">
        <v>8.9</v>
      </c>
      <c r="H11" s="166">
        <v>37.9</v>
      </c>
      <c r="I11" s="167">
        <v>409</v>
      </c>
      <c r="J11" s="167">
        <f t="shared" si="0"/>
        <v>531</v>
      </c>
      <c r="K11" s="167">
        <f t="shared" si="1"/>
        <v>330</v>
      </c>
      <c r="L11" s="193">
        <f t="shared" si="2"/>
        <v>329</v>
      </c>
      <c r="M11" s="168">
        <f t="shared" si="3"/>
        <v>1190</v>
      </c>
    </row>
    <row r="12" spans="1:13" ht="12.75">
      <c r="A12" s="181">
        <v>6</v>
      </c>
      <c r="B12" s="162">
        <v>132</v>
      </c>
      <c r="C12" s="163">
        <v>23</v>
      </c>
      <c r="D12" s="164" t="s">
        <v>145</v>
      </c>
      <c r="E12" s="163">
        <v>1990</v>
      </c>
      <c r="F12" s="164" t="s">
        <v>291</v>
      </c>
      <c r="G12" s="165">
        <v>9.1</v>
      </c>
      <c r="H12" s="166">
        <v>36.63</v>
      </c>
      <c r="I12" s="167">
        <v>436</v>
      </c>
      <c r="J12" s="167">
        <f t="shared" si="0"/>
        <v>482</v>
      </c>
      <c r="K12" s="167">
        <f t="shared" si="1"/>
        <v>314</v>
      </c>
      <c r="L12" s="193">
        <f t="shared" si="2"/>
        <v>393</v>
      </c>
      <c r="M12" s="168">
        <f t="shared" si="3"/>
        <v>1189</v>
      </c>
    </row>
    <row r="13" spans="1:13" ht="12.75">
      <c r="A13" s="181">
        <v>7</v>
      </c>
      <c r="B13" s="162">
        <v>147</v>
      </c>
      <c r="C13" s="163">
        <v>30</v>
      </c>
      <c r="D13" s="164" t="s">
        <v>109</v>
      </c>
      <c r="E13" s="163">
        <v>1987</v>
      </c>
      <c r="F13" s="164" t="s">
        <v>292</v>
      </c>
      <c r="G13" s="165">
        <v>8.6</v>
      </c>
      <c r="H13" s="166">
        <v>32.02</v>
      </c>
      <c r="I13" s="167">
        <v>404</v>
      </c>
      <c r="J13" s="167">
        <f t="shared" si="0"/>
        <v>608</v>
      </c>
      <c r="K13" s="167">
        <f t="shared" si="1"/>
        <v>259</v>
      </c>
      <c r="L13" s="193">
        <f t="shared" si="2"/>
        <v>317</v>
      </c>
      <c r="M13" s="168">
        <f t="shared" si="3"/>
        <v>1184</v>
      </c>
    </row>
    <row r="14" spans="1:13" ht="12.75">
      <c r="A14" s="181">
        <v>8</v>
      </c>
      <c r="B14" s="162">
        <v>136</v>
      </c>
      <c r="C14" s="163">
        <v>24</v>
      </c>
      <c r="D14" s="164" t="s">
        <v>106</v>
      </c>
      <c r="E14" s="163">
        <v>1987</v>
      </c>
      <c r="F14" s="164" t="s">
        <v>293</v>
      </c>
      <c r="G14" s="165">
        <v>9</v>
      </c>
      <c r="H14" s="166">
        <v>31.42</v>
      </c>
      <c r="I14" s="167">
        <v>448</v>
      </c>
      <c r="J14" s="167">
        <f t="shared" si="0"/>
        <v>506</v>
      </c>
      <c r="K14" s="167">
        <f t="shared" si="1"/>
        <v>252</v>
      </c>
      <c r="L14" s="193">
        <f t="shared" si="2"/>
        <v>423</v>
      </c>
      <c r="M14" s="168">
        <f t="shared" si="3"/>
        <v>1181</v>
      </c>
    </row>
    <row r="15" spans="1:13" ht="12.75">
      <c r="A15" s="181">
        <v>9</v>
      </c>
      <c r="B15" s="162">
        <v>104</v>
      </c>
      <c r="C15" s="163">
        <v>4</v>
      </c>
      <c r="D15" s="164" t="s">
        <v>98</v>
      </c>
      <c r="E15" s="163">
        <v>1988</v>
      </c>
      <c r="F15" s="164" t="s">
        <v>294</v>
      </c>
      <c r="G15" s="165">
        <v>8.8</v>
      </c>
      <c r="H15" s="166">
        <v>36.04</v>
      </c>
      <c r="I15" s="167">
        <v>403</v>
      </c>
      <c r="J15" s="167">
        <f t="shared" si="0"/>
        <v>556</v>
      </c>
      <c r="K15" s="167">
        <f t="shared" si="1"/>
        <v>307</v>
      </c>
      <c r="L15" s="193">
        <f t="shared" si="2"/>
        <v>315</v>
      </c>
      <c r="M15" s="168">
        <f t="shared" si="3"/>
        <v>1178</v>
      </c>
    </row>
    <row r="16" spans="1:13" ht="12.75">
      <c r="A16" s="181">
        <v>10</v>
      </c>
      <c r="B16" s="162">
        <v>160</v>
      </c>
      <c r="C16" s="163">
        <v>35</v>
      </c>
      <c r="D16" s="164" t="s">
        <v>112</v>
      </c>
      <c r="E16" s="163">
        <v>1987</v>
      </c>
      <c r="F16" s="164" t="s">
        <v>295</v>
      </c>
      <c r="G16" s="165">
        <v>9</v>
      </c>
      <c r="H16" s="166">
        <v>30.07</v>
      </c>
      <c r="I16" s="167">
        <v>452</v>
      </c>
      <c r="J16" s="167">
        <f t="shared" si="0"/>
        <v>506</v>
      </c>
      <c r="K16" s="167">
        <f t="shared" si="1"/>
        <v>236</v>
      </c>
      <c r="L16" s="193">
        <f t="shared" si="2"/>
        <v>433</v>
      </c>
      <c r="M16" s="168">
        <f t="shared" si="3"/>
        <v>1175</v>
      </c>
    </row>
    <row r="17" spans="1:13" ht="12.75">
      <c r="A17" s="181">
        <v>11</v>
      </c>
      <c r="B17" s="162">
        <v>105</v>
      </c>
      <c r="C17" s="163">
        <v>4</v>
      </c>
      <c r="D17" s="164" t="s">
        <v>127</v>
      </c>
      <c r="E17" s="163">
        <v>1988</v>
      </c>
      <c r="F17" s="164" t="s">
        <v>294</v>
      </c>
      <c r="G17" s="165">
        <v>9.1</v>
      </c>
      <c r="H17" s="166">
        <v>41.11</v>
      </c>
      <c r="I17" s="167">
        <v>406</v>
      </c>
      <c r="J17" s="167">
        <f t="shared" si="0"/>
        <v>482</v>
      </c>
      <c r="K17" s="167">
        <f t="shared" si="1"/>
        <v>369</v>
      </c>
      <c r="L17" s="193">
        <f t="shared" si="2"/>
        <v>322</v>
      </c>
      <c r="M17" s="168">
        <f t="shared" si="3"/>
        <v>1173</v>
      </c>
    </row>
    <row r="18" spans="1:13" ht="12.75">
      <c r="A18" s="181">
        <v>12</v>
      </c>
      <c r="B18" s="162">
        <v>156</v>
      </c>
      <c r="C18" s="163">
        <v>33</v>
      </c>
      <c r="D18" s="164" t="s">
        <v>296</v>
      </c>
      <c r="E18" s="163">
        <v>1988</v>
      </c>
      <c r="F18" s="164" t="s">
        <v>297</v>
      </c>
      <c r="G18" s="165">
        <v>9.1</v>
      </c>
      <c r="H18" s="166">
        <v>40.09</v>
      </c>
      <c r="I18" s="167">
        <v>407</v>
      </c>
      <c r="J18" s="167">
        <f t="shared" si="0"/>
        <v>482</v>
      </c>
      <c r="K18" s="167">
        <f t="shared" si="1"/>
        <v>356</v>
      </c>
      <c r="L18" s="193">
        <f t="shared" si="2"/>
        <v>324</v>
      </c>
      <c r="M18" s="168">
        <f t="shared" si="3"/>
        <v>1162</v>
      </c>
    </row>
    <row r="19" spans="1:13" ht="12.75">
      <c r="A19" s="181">
        <v>13</v>
      </c>
      <c r="B19" s="162">
        <v>103</v>
      </c>
      <c r="C19" s="163">
        <v>4</v>
      </c>
      <c r="D19" s="164" t="s">
        <v>126</v>
      </c>
      <c r="E19" s="163">
        <v>1990</v>
      </c>
      <c r="F19" s="164" t="s">
        <v>294</v>
      </c>
      <c r="G19" s="165">
        <v>8.9</v>
      </c>
      <c r="H19" s="166">
        <v>35.99</v>
      </c>
      <c r="I19" s="167">
        <v>406</v>
      </c>
      <c r="J19" s="167">
        <f t="shared" si="0"/>
        <v>531</v>
      </c>
      <c r="K19" s="167">
        <f t="shared" si="1"/>
        <v>306</v>
      </c>
      <c r="L19" s="193">
        <f t="shared" si="2"/>
        <v>322</v>
      </c>
      <c r="M19" s="168">
        <f t="shared" si="3"/>
        <v>1159</v>
      </c>
    </row>
    <row r="20" spans="1:13" ht="12.75">
      <c r="A20" s="181">
        <v>14</v>
      </c>
      <c r="B20" s="162">
        <v>149</v>
      </c>
      <c r="C20" s="163">
        <v>30</v>
      </c>
      <c r="D20" s="164" t="s">
        <v>154</v>
      </c>
      <c r="E20" s="163">
        <v>1988</v>
      </c>
      <c r="F20" s="164" t="s">
        <v>298</v>
      </c>
      <c r="G20" s="165">
        <v>9.1</v>
      </c>
      <c r="H20" s="166">
        <v>37.85</v>
      </c>
      <c r="I20" s="167">
        <v>395</v>
      </c>
      <c r="J20" s="167">
        <f t="shared" si="0"/>
        <v>482</v>
      </c>
      <c r="K20" s="167">
        <f t="shared" si="1"/>
        <v>329</v>
      </c>
      <c r="L20" s="193">
        <f t="shared" si="2"/>
        <v>296</v>
      </c>
      <c r="M20" s="168">
        <f t="shared" si="3"/>
        <v>1107</v>
      </c>
    </row>
    <row r="21" spans="1:13" ht="12.75">
      <c r="A21" s="181">
        <v>15</v>
      </c>
      <c r="B21" s="162">
        <v>150</v>
      </c>
      <c r="C21" s="163">
        <v>31</v>
      </c>
      <c r="D21" s="164" t="s">
        <v>155</v>
      </c>
      <c r="E21" s="163">
        <v>1988</v>
      </c>
      <c r="F21" s="164" t="s">
        <v>299</v>
      </c>
      <c r="G21" s="165">
        <v>9.1</v>
      </c>
      <c r="H21" s="166">
        <v>29.39</v>
      </c>
      <c r="I21" s="167">
        <v>432</v>
      </c>
      <c r="J21" s="167">
        <f t="shared" si="0"/>
        <v>482</v>
      </c>
      <c r="K21" s="167">
        <f t="shared" si="1"/>
        <v>228</v>
      </c>
      <c r="L21" s="193">
        <f t="shared" si="2"/>
        <v>384</v>
      </c>
      <c r="M21" s="168">
        <f t="shared" si="3"/>
        <v>1094</v>
      </c>
    </row>
    <row r="22" spans="1:13" ht="12.75">
      <c r="A22" s="181">
        <v>16</v>
      </c>
      <c r="B22" s="162">
        <v>108</v>
      </c>
      <c r="C22" s="163">
        <v>5</v>
      </c>
      <c r="D22" s="164" t="s">
        <v>129</v>
      </c>
      <c r="E22" s="163">
        <v>1988</v>
      </c>
      <c r="F22" s="164" t="s">
        <v>300</v>
      </c>
      <c r="G22" s="165">
        <v>9.3</v>
      </c>
      <c r="H22" s="166">
        <v>40.08</v>
      </c>
      <c r="I22" s="167">
        <v>390</v>
      </c>
      <c r="J22" s="167">
        <f t="shared" si="0"/>
        <v>435</v>
      </c>
      <c r="K22" s="167">
        <f t="shared" si="1"/>
        <v>356</v>
      </c>
      <c r="L22" s="193">
        <f t="shared" si="2"/>
        <v>285</v>
      </c>
      <c r="M22" s="168">
        <f t="shared" si="3"/>
        <v>1076</v>
      </c>
    </row>
    <row r="23" spans="1:13" ht="12.75">
      <c r="A23" s="181">
        <v>17</v>
      </c>
      <c r="B23" s="162">
        <v>111</v>
      </c>
      <c r="C23" s="163">
        <v>7</v>
      </c>
      <c r="D23" s="164" t="s">
        <v>131</v>
      </c>
      <c r="E23" s="163">
        <v>1989</v>
      </c>
      <c r="F23" s="164" t="s">
        <v>301</v>
      </c>
      <c r="G23" s="165">
        <v>9.1</v>
      </c>
      <c r="H23" s="166">
        <v>29.85</v>
      </c>
      <c r="I23" s="167">
        <v>419</v>
      </c>
      <c r="J23" s="167">
        <f t="shared" si="0"/>
        <v>482</v>
      </c>
      <c r="K23" s="167">
        <f t="shared" si="1"/>
        <v>233</v>
      </c>
      <c r="L23" s="193">
        <f t="shared" si="2"/>
        <v>352</v>
      </c>
      <c r="M23" s="168">
        <f t="shared" si="3"/>
        <v>1067</v>
      </c>
    </row>
    <row r="24" spans="1:13" ht="12.75">
      <c r="A24" s="181">
        <v>18</v>
      </c>
      <c r="B24" s="162">
        <v>158</v>
      </c>
      <c r="C24" s="163">
        <v>35</v>
      </c>
      <c r="D24" s="164" t="s">
        <v>113</v>
      </c>
      <c r="E24" s="163">
        <v>1988</v>
      </c>
      <c r="F24" s="164" t="s">
        <v>295</v>
      </c>
      <c r="G24" s="165">
        <v>9.1</v>
      </c>
      <c r="H24" s="166">
        <v>28.27</v>
      </c>
      <c r="I24" s="167">
        <v>422</v>
      </c>
      <c r="J24" s="167">
        <f t="shared" si="0"/>
        <v>482</v>
      </c>
      <c r="K24" s="167">
        <f t="shared" si="1"/>
        <v>215</v>
      </c>
      <c r="L24" s="193">
        <f t="shared" si="2"/>
        <v>359</v>
      </c>
      <c r="M24" s="168">
        <f t="shared" si="3"/>
        <v>1056</v>
      </c>
    </row>
    <row r="25" spans="1:13" ht="12.75">
      <c r="A25" s="181">
        <v>19</v>
      </c>
      <c r="B25" s="162">
        <v>137</v>
      </c>
      <c r="C25" s="163">
        <v>24</v>
      </c>
      <c r="D25" s="164" t="s">
        <v>146</v>
      </c>
      <c r="E25" s="163">
        <v>1988</v>
      </c>
      <c r="F25" s="164" t="s">
        <v>293</v>
      </c>
      <c r="G25" s="165">
        <v>9.4</v>
      </c>
      <c r="H25" s="166">
        <v>36.98</v>
      </c>
      <c r="I25" s="167">
        <v>401</v>
      </c>
      <c r="J25" s="167">
        <f t="shared" si="0"/>
        <v>413</v>
      </c>
      <c r="K25" s="167">
        <f t="shared" si="1"/>
        <v>318</v>
      </c>
      <c r="L25" s="193">
        <f t="shared" si="2"/>
        <v>310</v>
      </c>
      <c r="M25" s="168">
        <f t="shared" si="3"/>
        <v>1041</v>
      </c>
    </row>
    <row r="26" spans="1:13" ht="12.75">
      <c r="A26" s="181">
        <v>20</v>
      </c>
      <c r="B26" s="162">
        <v>165</v>
      </c>
      <c r="C26" s="163">
        <v>40</v>
      </c>
      <c r="D26" s="164" t="s">
        <v>165</v>
      </c>
      <c r="E26" s="163">
        <v>1989</v>
      </c>
      <c r="F26" s="164" t="s">
        <v>302</v>
      </c>
      <c r="G26" s="165">
        <v>9.3</v>
      </c>
      <c r="H26" s="166">
        <v>35.18</v>
      </c>
      <c r="I26" s="167">
        <v>400</v>
      </c>
      <c r="J26" s="167">
        <f t="shared" si="0"/>
        <v>435</v>
      </c>
      <c r="K26" s="167">
        <f t="shared" si="1"/>
        <v>297</v>
      </c>
      <c r="L26" s="193">
        <f t="shared" si="2"/>
        <v>308</v>
      </c>
      <c r="M26" s="168">
        <f t="shared" si="3"/>
        <v>1040</v>
      </c>
    </row>
    <row r="27" spans="1:13" ht="12.75">
      <c r="A27" s="181">
        <v>21</v>
      </c>
      <c r="B27" s="162">
        <v>161</v>
      </c>
      <c r="C27" s="163">
        <v>36</v>
      </c>
      <c r="D27" s="164" t="s">
        <v>303</v>
      </c>
      <c r="E27" s="163">
        <v>1988</v>
      </c>
      <c r="F27" s="164" t="s">
        <v>304</v>
      </c>
      <c r="G27" s="165">
        <v>9.2</v>
      </c>
      <c r="H27" s="166">
        <v>34.02</v>
      </c>
      <c r="I27" s="167">
        <v>395</v>
      </c>
      <c r="J27" s="167">
        <f t="shared" si="0"/>
        <v>458</v>
      </c>
      <c r="K27" s="167">
        <f t="shared" si="1"/>
        <v>283</v>
      </c>
      <c r="L27" s="193">
        <f t="shared" si="2"/>
        <v>296</v>
      </c>
      <c r="M27" s="168">
        <f t="shared" si="3"/>
        <v>1037</v>
      </c>
    </row>
    <row r="28" spans="1:13" ht="12.75">
      <c r="A28" s="181">
        <v>22</v>
      </c>
      <c r="B28" s="162">
        <v>112</v>
      </c>
      <c r="C28" s="163">
        <v>7</v>
      </c>
      <c r="D28" s="164" t="s">
        <v>132</v>
      </c>
      <c r="E28" s="163">
        <v>1987</v>
      </c>
      <c r="F28" s="164" t="s">
        <v>301</v>
      </c>
      <c r="G28" s="165">
        <v>8.9</v>
      </c>
      <c r="H28" s="166">
        <v>23.15</v>
      </c>
      <c r="I28" s="167">
        <v>414</v>
      </c>
      <c r="J28" s="167">
        <f t="shared" si="0"/>
        <v>531</v>
      </c>
      <c r="K28" s="167">
        <f t="shared" si="1"/>
        <v>156</v>
      </c>
      <c r="L28" s="193">
        <f t="shared" si="2"/>
        <v>340</v>
      </c>
      <c r="M28" s="168">
        <f t="shared" si="3"/>
        <v>1027</v>
      </c>
    </row>
    <row r="29" spans="1:13" ht="12.75">
      <c r="A29" s="181" t="s">
        <v>305</v>
      </c>
      <c r="B29" s="162">
        <v>113</v>
      </c>
      <c r="C29" s="163">
        <v>8</v>
      </c>
      <c r="D29" s="164" t="s">
        <v>133</v>
      </c>
      <c r="E29" s="163">
        <v>1990</v>
      </c>
      <c r="F29" s="164" t="s">
        <v>306</v>
      </c>
      <c r="G29" s="165">
        <v>9.4</v>
      </c>
      <c r="H29" s="166">
        <v>35.9</v>
      </c>
      <c r="I29" s="167">
        <v>398</v>
      </c>
      <c r="J29" s="167">
        <f t="shared" si="0"/>
        <v>413</v>
      </c>
      <c r="K29" s="167">
        <f t="shared" si="1"/>
        <v>305</v>
      </c>
      <c r="L29" s="193">
        <f t="shared" si="2"/>
        <v>303</v>
      </c>
      <c r="M29" s="168">
        <f t="shared" si="3"/>
        <v>1021</v>
      </c>
    </row>
    <row r="30" spans="1:13" ht="12.75">
      <c r="A30" s="181" t="s">
        <v>305</v>
      </c>
      <c r="B30" s="162">
        <v>142</v>
      </c>
      <c r="C30" s="163">
        <v>26</v>
      </c>
      <c r="D30" s="164" t="s">
        <v>150</v>
      </c>
      <c r="E30" s="163">
        <v>1989</v>
      </c>
      <c r="F30" s="164" t="s">
        <v>265</v>
      </c>
      <c r="G30" s="165">
        <v>9.2</v>
      </c>
      <c r="H30" s="166">
        <v>34.7</v>
      </c>
      <c r="I30" s="167">
        <v>384</v>
      </c>
      <c r="J30" s="167">
        <f t="shared" si="0"/>
        <v>458</v>
      </c>
      <c r="K30" s="167">
        <f t="shared" si="1"/>
        <v>291</v>
      </c>
      <c r="L30" s="193">
        <f t="shared" si="2"/>
        <v>272</v>
      </c>
      <c r="M30" s="168">
        <f t="shared" si="3"/>
        <v>1021</v>
      </c>
    </row>
    <row r="31" spans="1:13" ht="12.75">
      <c r="A31" s="181">
        <v>25</v>
      </c>
      <c r="B31" s="162">
        <v>162</v>
      </c>
      <c r="C31" s="163">
        <v>36</v>
      </c>
      <c r="D31" s="164" t="s">
        <v>162</v>
      </c>
      <c r="E31" s="163">
        <v>1988</v>
      </c>
      <c r="F31" s="164" t="s">
        <v>304</v>
      </c>
      <c r="G31" s="165">
        <v>9.1</v>
      </c>
      <c r="H31" s="166">
        <v>25.08</v>
      </c>
      <c r="I31" s="167">
        <v>419</v>
      </c>
      <c r="J31" s="167">
        <f t="shared" si="0"/>
        <v>482</v>
      </c>
      <c r="K31" s="167">
        <f t="shared" si="1"/>
        <v>178</v>
      </c>
      <c r="L31" s="193">
        <f t="shared" si="2"/>
        <v>352</v>
      </c>
      <c r="M31" s="168">
        <f t="shared" si="3"/>
        <v>1012</v>
      </c>
    </row>
    <row r="32" spans="1:13" ht="12.75">
      <c r="A32" s="181">
        <v>26</v>
      </c>
      <c r="B32" s="162">
        <v>168</v>
      </c>
      <c r="C32" s="163">
        <v>44</v>
      </c>
      <c r="D32" s="164" t="s">
        <v>115</v>
      </c>
      <c r="E32" s="163">
        <v>1987</v>
      </c>
      <c r="F32" s="164" t="s">
        <v>307</v>
      </c>
      <c r="G32" s="165">
        <v>9.3</v>
      </c>
      <c r="H32" s="166">
        <v>36.8</v>
      </c>
      <c r="I32" s="167">
        <v>374</v>
      </c>
      <c r="J32" s="167">
        <f t="shared" si="0"/>
        <v>435</v>
      </c>
      <c r="K32" s="167">
        <f t="shared" si="1"/>
        <v>316</v>
      </c>
      <c r="L32" s="193">
        <f t="shared" si="2"/>
        <v>250</v>
      </c>
      <c r="M32" s="168">
        <f t="shared" si="3"/>
        <v>1001</v>
      </c>
    </row>
    <row r="33" spans="1:13" ht="12.75">
      <c r="A33" s="181">
        <v>27</v>
      </c>
      <c r="B33" s="162">
        <v>159</v>
      </c>
      <c r="C33" s="163">
        <v>35</v>
      </c>
      <c r="D33" s="164" t="s">
        <v>111</v>
      </c>
      <c r="E33" s="163">
        <v>1989</v>
      </c>
      <c r="F33" s="164" t="s">
        <v>295</v>
      </c>
      <c r="G33" s="165">
        <v>9.5</v>
      </c>
      <c r="H33" s="166">
        <v>32.56</v>
      </c>
      <c r="I33" s="167">
        <v>404</v>
      </c>
      <c r="J33" s="167">
        <f t="shared" si="0"/>
        <v>391</v>
      </c>
      <c r="K33" s="167">
        <f t="shared" si="1"/>
        <v>265</v>
      </c>
      <c r="L33" s="193">
        <f t="shared" si="2"/>
        <v>317</v>
      </c>
      <c r="M33" s="168">
        <f t="shared" si="3"/>
        <v>973</v>
      </c>
    </row>
    <row r="34" spans="1:13" ht="12.75">
      <c r="A34" s="181">
        <v>28</v>
      </c>
      <c r="B34" s="162">
        <v>151</v>
      </c>
      <c r="C34" s="163">
        <v>31</v>
      </c>
      <c r="D34" s="164" t="s">
        <v>156</v>
      </c>
      <c r="E34" s="163">
        <v>1989</v>
      </c>
      <c r="F34" s="164" t="s">
        <v>299</v>
      </c>
      <c r="G34" s="165">
        <v>9.3</v>
      </c>
      <c r="H34" s="166">
        <v>32.18</v>
      </c>
      <c r="I34" s="167">
        <v>378</v>
      </c>
      <c r="J34" s="167">
        <f t="shared" si="0"/>
        <v>435</v>
      </c>
      <c r="K34" s="167">
        <f t="shared" si="1"/>
        <v>261</v>
      </c>
      <c r="L34" s="193">
        <f t="shared" si="2"/>
        <v>259</v>
      </c>
      <c r="M34" s="168">
        <f t="shared" si="3"/>
        <v>955</v>
      </c>
    </row>
    <row r="35" spans="1:13" ht="12.75">
      <c r="A35" s="181">
        <v>29</v>
      </c>
      <c r="B35" s="162">
        <v>116</v>
      </c>
      <c r="C35" s="163">
        <v>9</v>
      </c>
      <c r="D35" s="164" t="s">
        <v>135</v>
      </c>
      <c r="E35" s="163">
        <v>1990</v>
      </c>
      <c r="F35" s="164" t="s">
        <v>264</v>
      </c>
      <c r="G35" s="165">
        <v>9.8</v>
      </c>
      <c r="H35" s="166">
        <v>41.23</v>
      </c>
      <c r="I35" s="167">
        <v>372</v>
      </c>
      <c r="J35" s="167">
        <f t="shared" si="0"/>
        <v>328</v>
      </c>
      <c r="K35" s="167">
        <f t="shared" si="1"/>
        <v>370</v>
      </c>
      <c r="L35" s="193">
        <f t="shared" si="2"/>
        <v>246</v>
      </c>
      <c r="M35" s="168">
        <f t="shared" si="3"/>
        <v>944</v>
      </c>
    </row>
    <row r="36" spans="1:13" ht="12.75">
      <c r="A36" s="181">
        <v>30</v>
      </c>
      <c r="B36" s="162">
        <v>102</v>
      </c>
      <c r="C36" s="163">
        <v>2</v>
      </c>
      <c r="D36" s="164" t="s">
        <v>97</v>
      </c>
      <c r="E36" s="163">
        <v>1988</v>
      </c>
      <c r="F36" s="164" t="s">
        <v>308</v>
      </c>
      <c r="G36" s="165">
        <v>9.2</v>
      </c>
      <c r="H36" s="166">
        <v>24.8</v>
      </c>
      <c r="I36" s="167">
        <v>398</v>
      </c>
      <c r="J36" s="167">
        <f t="shared" si="0"/>
        <v>458</v>
      </c>
      <c r="K36" s="167">
        <f t="shared" si="1"/>
        <v>175</v>
      </c>
      <c r="L36" s="193">
        <f t="shared" si="2"/>
        <v>303</v>
      </c>
      <c r="M36" s="168">
        <f t="shared" si="3"/>
        <v>936</v>
      </c>
    </row>
    <row r="37" spans="1:13" ht="12.75">
      <c r="A37" s="181">
        <v>31</v>
      </c>
      <c r="B37" s="162">
        <v>127</v>
      </c>
      <c r="C37" s="163">
        <v>14</v>
      </c>
      <c r="D37" s="164" t="s">
        <v>141</v>
      </c>
      <c r="E37" s="163">
        <v>1987</v>
      </c>
      <c r="F37" s="164" t="s">
        <v>259</v>
      </c>
      <c r="G37" s="165">
        <v>9.9</v>
      </c>
      <c r="H37" s="166">
        <v>39.61</v>
      </c>
      <c r="I37" s="167">
        <v>385</v>
      </c>
      <c r="J37" s="167">
        <f t="shared" si="0"/>
        <v>308</v>
      </c>
      <c r="K37" s="167">
        <f t="shared" si="1"/>
        <v>350</v>
      </c>
      <c r="L37" s="193">
        <f t="shared" si="2"/>
        <v>274</v>
      </c>
      <c r="M37" s="168">
        <f t="shared" si="3"/>
        <v>932</v>
      </c>
    </row>
    <row r="38" spans="1:13" ht="12.75">
      <c r="A38" s="181">
        <v>32</v>
      </c>
      <c r="B38" s="162">
        <v>138</v>
      </c>
      <c r="C38" s="163">
        <v>25</v>
      </c>
      <c r="D38" s="164" t="s">
        <v>147</v>
      </c>
      <c r="E38" s="163">
        <v>1987</v>
      </c>
      <c r="F38" s="164" t="s">
        <v>309</v>
      </c>
      <c r="G38" s="165">
        <v>9.8</v>
      </c>
      <c r="H38" s="166">
        <v>39.53</v>
      </c>
      <c r="I38" s="167">
        <v>373</v>
      </c>
      <c r="J38" s="167">
        <f t="shared" si="0"/>
        <v>328</v>
      </c>
      <c r="K38" s="167">
        <f t="shared" si="1"/>
        <v>349</v>
      </c>
      <c r="L38" s="193">
        <f t="shared" si="2"/>
        <v>248</v>
      </c>
      <c r="M38" s="168">
        <f t="shared" si="3"/>
        <v>925</v>
      </c>
    </row>
    <row r="39" spans="1:13" ht="12.75">
      <c r="A39" s="181">
        <v>33</v>
      </c>
      <c r="B39" s="162">
        <v>157</v>
      </c>
      <c r="C39" s="163">
        <v>33</v>
      </c>
      <c r="D39" s="164" t="s">
        <v>161</v>
      </c>
      <c r="E39" s="163">
        <v>1988</v>
      </c>
      <c r="F39" s="164" t="s">
        <v>297</v>
      </c>
      <c r="G39" s="165">
        <v>9.6</v>
      </c>
      <c r="H39" s="166">
        <v>34.7</v>
      </c>
      <c r="I39" s="167">
        <v>379</v>
      </c>
      <c r="J39" s="167">
        <f aca="true" t="shared" si="4" ref="J39:J70">IF(G39&lt;11.8,TRUNC(46.0846*(12.76-G39)^1.81),IF(G39&lt;14,ROUND(-3.0713*G39^3+128.815*G39^2-1805.17*G39+8453.47,0),IF(G39&lt;14.01,1,0)))</f>
        <v>369</v>
      </c>
      <c r="K39" s="167">
        <f aca="true" t="shared" si="5" ref="K39:K70">IF(H39&lt;5.2,0,IF(H39&lt;9.9,ROUND(0.2191*H39^2+1.7675*H39-14.045,0),IF(H39&lt;13.27,ROUND(0.2613*H39^2+1.1135*H39-11.7002,0),TRUNC(7.86*(H39-8)^1.1))))</f>
        <v>291</v>
      </c>
      <c r="L39" s="193">
        <f aca="true" t="shared" si="6" ref="L39:L70">IF(I39&lt;160,0,IF(I39&lt;256.01,ROUND(67.9206/10^6*I39^3-376.4/10^4*I39^2+712.075/10^2*I39-453.194,0),TRUNC(0.188807*(I39-210)^1.41)))</f>
        <v>261</v>
      </c>
      <c r="M39" s="168">
        <f aca="true" t="shared" si="7" ref="M39:M70">+J39+K39+L39</f>
        <v>921</v>
      </c>
    </row>
    <row r="40" spans="1:13" ht="12.75">
      <c r="A40" s="181">
        <v>34</v>
      </c>
      <c r="B40" s="162">
        <v>125</v>
      </c>
      <c r="C40" s="163">
        <v>14</v>
      </c>
      <c r="D40" s="164" t="s">
        <v>103</v>
      </c>
      <c r="E40" s="163">
        <v>1989</v>
      </c>
      <c r="F40" s="164" t="s">
        <v>259</v>
      </c>
      <c r="G40" s="165">
        <v>9.4</v>
      </c>
      <c r="H40" s="166">
        <v>26.25</v>
      </c>
      <c r="I40" s="167">
        <v>400</v>
      </c>
      <c r="J40" s="167">
        <f t="shared" si="4"/>
        <v>413</v>
      </c>
      <c r="K40" s="167">
        <f t="shared" si="5"/>
        <v>191</v>
      </c>
      <c r="L40" s="193">
        <f t="shared" si="6"/>
        <v>308</v>
      </c>
      <c r="M40" s="168">
        <f t="shared" si="7"/>
        <v>912</v>
      </c>
    </row>
    <row r="41" spans="1:13" ht="12.75">
      <c r="A41" s="181">
        <v>35</v>
      </c>
      <c r="B41" s="162">
        <v>128</v>
      </c>
      <c r="C41" s="163">
        <v>16</v>
      </c>
      <c r="D41" s="164" t="s">
        <v>142</v>
      </c>
      <c r="E41" s="163">
        <v>1988</v>
      </c>
      <c r="F41" s="164" t="s">
        <v>310</v>
      </c>
      <c r="G41" s="165">
        <v>9.6</v>
      </c>
      <c r="H41" s="166">
        <v>29.36</v>
      </c>
      <c r="I41" s="167">
        <v>396</v>
      </c>
      <c r="J41" s="167">
        <f t="shared" si="4"/>
        <v>369</v>
      </c>
      <c r="K41" s="167">
        <f t="shared" si="5"/>
        <v>228</v>
      </c>
      <c r="L41" s="193">
        <f t="shared" si="6"/>
        <v>299</v>
      </c>
      <c r="M41" s="168">
        <f t="shared" si="7"/>
        <v>896</v>
      </c>
    </row>
    <row r="42" spans="1:13" ht="12.75">
      <c r="A42" s="181">
        <v>36</v>
      </c>
      <c r="B42" s="162">
        <v>110</v>
      </c>
      <c r="C42" s="163">
        <v>5</v>
      </c>
      <c r="D42" s="164" t="s">
        <v>130</v>
      </c>
      <c r="E42" s="163">
        <v>1988</v>
      </c>
      <c r="F42" s="164" t="s">
        <v>270</v>
      </c>
      <c r="G42" s="165">
        <v>9.8</v>
      </c>
      <c r="H42" s="166">
        <v>34.94</v>
      </c>
      <c r="I42" s="167">
        <v>378</v>
      </c>
      <c r="J42" s="167">
        <f t="shared" si="4"/>
        <v>328</v>
      </c>
      <c r="K42" s="167">
        <f t="shared" si="5"/>
        <v>294</v>
      </c>
      <c r="L42" s="193">
        <f t="shared" si="6"/>
        <v>259</v>
      </c>
      <c r="M42" s="168">
        <f t="shared" si="7"/>
        <v>881</v>
      </c>
    </row>
    <row r="43" spans="1:13" ht="12.75">
      <c r="A43" s="181">
        <v>37</v>
      </c>
      <c r="B43" s="162">
        <v>123</v>
      </c>
      <c r="C43" s="163">
        <v>12</v>
      </c>
      <c r="D43" s="164" t="s">
        <v>139</v>
      </c>
      <c r="E43" s="163">
        <v>1987</v>
      </c>
      <c r="F43" s="164" t="s">
        <v>311</v>
      </c>
      <c r="G43" s="165">
        <v>10</v>
      </c>
      <c r="H43" s="166">
        <v>40</v>
      </c>
      <c r="I43" s="167">
        <v>368</v>
      </c>
      <c r="J43" s="167">
        <f t="shared" si="4"/>
        <v>289</v>
      </c>
      <c r="K43" s="167">
        <f t="shared" si="5"/>
        <v>355</v>
      </c>
      <c r="L43" s="193">
        <f t="shared" si="6"/>
        <v>237</v>
      </c>
      <c r="M43" s="168">
        <f t="shared" si="7"/>
        <v>881</v>
      </c>
    </row>
    <row r="44" spans="1:13" ht="12.75">
      <c r="A44" s="181">
        <v>38</v>
      </c>
      <c r="B44" s="162">
        <v>140</v>
      </c>
      <c r="C44" s="163">
        <v>26</v>
      </c>
      <c r="D44" s="164" t="s">
        <v>149</v>
      </c>
      <c r="E44" s="163">
        <v>1989</v>
      </c>
      <c r="F44" s="164" t="s">
        <v>312</v>
      </c>
      <c r="G44" s="165">
        <v>9.4</v>
      </c>
      <c r="H44" s="166">
        <v>25.73</v>
      </c>
      <c r="I44" s="167">
        <v>385</v>
      </c>
      <c r="J44" s="167">
        <f t="shared" si="4"/>
        <v>413</v>
      </c>
      <c r="K44" s="167">
        <f t="shared" si="5"/>
        <v>185</v>
      </c>
      <c r="L44" s="193">
        <f t="shared" si="6"/>
        <v>274</v>
      </c>
      <c r="M44" s="168">
        <f t="shared" si="7"/>
        <v>872</v>
      </c>
    </row>
    <row r="45" spans="1:13" ht="12.75">
      <c r="A45" s="181">
        <v>39</v>
      </c>
      <c r="B45" s="162">
        <v>145</v>
      </c>
      <c r="C45" s="163">
        <v>28</v>
      </c>
      <c r="D45" s="164" t="s">
        <v>152</v>
      </c>
      <c r="E45" s="163">
        <v>1988</v>
      </c>
      <c r="F45" s="164" t="s">
        <v>278</v>
      </c>
      <c r="G45" s="165">
        <v>9.6</v>
      </c>
      <c r="H45" s="166">
        <v>28.65</v>
      </c>
      <c r="I45" s="167">
        <v>386</v>
      </c>
      <c r="J45" s="167">
        <f t="shared" si="4"/>
        <v>369</v>
      </c>
      <c r="K45" s="167">
        <f t="shared" si="5"/>
        <v>219</v>
      </c>
      <c r="L45" s="193">
        <f t="shared" si="6"/>
        <v>276</v>
      </c>
      <c r="M45" s="168">
        <f t="shared" si="7"/>
        <v>864</v>
      </c>
    </row>
    <row r="46" spans="1:13" ht="12.75">
      <c r="A46" s="181">
        <v>40</v>
      </c>
      <c r="B46" s="162">
        <v>148</v>
      </c>
      <c r="C46" s="163">
        <v>30</v>
      </c>
      <c r="D46" s="164" t="s">
        <v>108</v>
      </c>
      <c r="E46" s="163">
        <v>1988</v>
      </c>
      <c r="F46" s="164" t="s">
        <v>313</v>
      </c>
      <c r="G46" s="165">
        <v>10</v>
      </c>
      <c r="H46" s="166">
        <v>38.93</v>
      </c>
      <c r="I46" s="167">
        <v>364</v>
      </c>
      <c r="J46" s="167">
        <f t="shared" si="4"/>
        <v>289</v>
      </c>
      <c r="K46" s="167">
        <f t="shared" si="5"/>
        <v>342</v>
      </c>
      <c r="L46" s="193">
        <f t="shared" si="6"/>
        <v>229</v>
      </c>
      <c r="M46" s="168">
        <f t="shared" si="7"/>
        <v>860</v>
      </c>
    </row>
    <row r="47" spans="1:13" ht="12.75">
      <c r="A47" s="181">
        <v>41</v>
      </c>
      <c r="B47" s="162">
        <v>101</v>
      </c>
      <c r="C47" s="163">
        <v>1</v>
      </c>
      <c r="D47" s="164" t="s">
        <v>125</v>
      </c>
      <c r="E47" s="163">
        <v>1989</v>
      </c>
      <c r="F47" s="164" t="s">
        <v>314</v>
      </c>
      <c r="G47" s="165">
        <v>9.4</v>
      </c>
      <c r="H47" s="166">
        <v>24.57</v>
      </c>
      <c r="I47" s="167">
        <v>379</v>
      </c>
      <c r="J47" s="167">
        <f t="shared" si="4"/>
        <v>413</v>
      </c>
      <c r="K47" s="167">
        <f t="shared" si="5"/>
        <v>172</v>
      </c>
      <c r="L47" s="193">
        <f t="shared" si="6"/>
        <v>261</v>
      </c>
      <c r="M47" s="168">
        <f t="shared" si="7"/>
        <v>846</v>
      </c>
    </row>
    <row r="48" spans="1:13" ht="12.75">
      <c r="A48" s="181">
        <v>42</v>
      </c>
      <c r="B48" s="162">
        <v>133</v>
      </c>
      <c r="C48" s="163">
        <v>23</v>
      </c>
      <c r="D48" s="164" t="s">
        <v>34</v>
      </c>
      <c r="E48" s="163">
        <v>1987</v>
      </c>
      <c r="F48" s="164" t="s">
        <v>290</v>
      </c>
      <c r="G48" s="165">
        <v>9.6</v>
      </c>
      <c r="H48" s="166">
        <v>26.03</v>
      </c>
      <c r="I48" s="167">
        <v>384</v>
      </c>
      <c r="J48" s="167">
        <f t="shared" si="4"/>
        <v>369</v>
      </c>
      <c r="K48" s="167">
        <f t="shared" si="5"/>
        <v>189</v>
      </c>
      <c r="L48" s="193">
        <f t="shared" si="6"/>
        <v>272</v>
      </c>
      <c r="M48" s="168">
        <f t="shared" si="7"/>
        <v>830</v>
      </c>
    </row>
    <row r="49" spans="1:13" ht="12.75">
      <c r="A49" s="181">
        <v>43</v>
      </c>
      <c r="B49" s="162">
        <v>135</v>
      </c>
      <c r="C49" s="163">
        <v>23</v>
      </c>
      <c r="D49" s="332" t="s">
        <v>221</v>
      </c>
      <c r="E49" s="163">
        <v>1990</v>
      </c>
      <c r="F49" s="164" t="s">
        <v>290</v>
      </c>
      <c r="G49" s="165">
        <v>9.7</v>
      </c>
      <c r="H49" s="166">
        <v>32.66</v>
      </c>
      <c r="I49" s="167">
        <v>356</v>
      </c>
      <c r="J49" s="167">
        <f t="shared" si="4"/>
        <v>348</v>
      </c>
      <c r="K49" s="167">
        <f t="shared" si="5"/>
        <v>267</v>
      </c>
      <c r="L49" s="193">
        <f t="shared" si="6"/>
        <v>212</v>
      </c>
      <c r="M49" s="168">
        <f t="shared" si="7"/>
        <v>827</v>
      </c>
    </row>
    <row r="50" spans="1:13" ht="12.75">
      <c r="A50" s="181">
        <v>44</v>
      </c>
      <c r="B50" s="162">
        <v>121</v>
      </c>
      <c r="C50" s="163">
        <v>11</v>
      </c>
      <c r="D50" s="164" t="s">
        <v>137</v>
      </c>
      <c r="E50" s="163">
        <v>1988</v>
      </c>
      <c r="F50" s="164" t="s">
        <v>273</v>
      </c>
      <c r="G50" s="165">
        <v>9.6</v>
      </c>
      <c r="H50" s="166">
        <v>30.4</v>
      </c>
      <c r="I50" s="167">
        <v>358</v>
      </c>
      <c r="J50" s="167">
        <f t="shared" si="4"/>
        <v>369</v>
      </c>
      <c r="K50" s="167">
        <f t="shared" si="5"/>
        <v>240</v>
      </c>
      <c r="L50" s="193">
        <f t="shared" si="6"/>
        <v>216</v>
      </c>
      <c r="M50" s="168">
        <f t="shared" si="7"/>
        <v>825</v>
      </c>
    </row>
    <row r="51" spans="1:13" ht="12.75">
      <c r="A51" s="181">
        <v>45</v>
      </c>
      <c r="B51" s="162">
        <v>155</v>
      </c>
      <c r="C51" s="163">
        <v>33</v>
      </c>
      <c r="D51" s="164" t="s">
        <v>159</v>
      </c>
      <c r="E51" s="163">
        <v>1990</v>
      </c>
      <c r="F51" s="164" t="s">
        <v>297</v>
      </c>
      <c r="G51" s="165">
        <v>9.8</v>
      </c>
      <c r="H51" s="166">
        <v>31</v>
      </c>
      <c r="I51" s="167">
        <v>361</v>
      </c>
      <c r="J51" s="167">
        <f t="shared" si="4"/>
        <v>328</v>
      </c>
      <c r="K51" s="167">
        <f t="shared" si="5"/>
        <v>247</v>
      </c>
      <c r="L51" s="193">
        <f t="shared" si="6"/>
        <v>223</v>
      </c>
      <c r="M51" s="168">
        <f t="shared" si="7"/>
        <v>798</v>
      </c>
    </row>
    <row r="52" spans="1:13" ht="12.75">
      <c r="A52" s="181">
        <v>46</v>
      </c>
      <c r="B52" s="162">
        <v>143</v>
      </c>
      <c r="C52" s="163">
        <v>28</v>
      </c>
      <c r="D52" s="164" t="s">
        <v>151</v>
      </c>
      <c r="E52" s="163">
        <v>1989</v>
      </c>
      <c r="F52" s="164" t="s">
        <v>279</v>
      </c>
      <c r="G52" s="165">
        <v>9.7</v>
      </c>
      <c r="H52" s="166">
        <v>28.91</v>
      </c>
      <c r="I52" s="167">
        <v>359</v>
      </c>
      <c r="J52" s="167">
        <f t="shared" si="4"/>
        <v>348</v>
      </c>
      <c r="K52" s="167">
        <f t="shared" si="5"/>
        <v>222</v>
      </c>
      <c r="L52" s="193">
        <f t="shared" si="6"/>
        <v>218</v>
      </c>
      <c r="M52" s="168">
        <f t="shared" si="7"/>
        <v>788</v>
      </c>
    </row>
    <row r="53" spans="1:13" ht="12.75">
      <c r="A53" s="181">
        <v>47</v>
      </c>
      <c r="B53" s="162">
        <v>141</v>
      </c>
      <c r="C53" s="163">
        <v>26</v>
      </c>
      <c r="D53" s="164" t="s">
        <v>315</v>
      </c>
      <c r="E53" s="163">
        <v>1987</v>
      </c>
      <c r="F53" s="164" t="s">
        <v>312</v>
      </c>
      <c r="G53" s="165">
        <v>10</v>
      </c>
      <c r="H53" s="166">
        <v>31.99</v>
      </c>
      <c r="I53" s="167">
        <v>368</v>
      </c>
      <c r="J53" s="167">
        <f t="shared" si="4"/>
        <v>289</v>
      </c>
      <c r="K53" s="167">
        <f t="shared" si="5"/>
        <v>259</v>
      </c>
      <c r="L53" s="193">
        <f t="shared" si="6"/>
        <v>237</v>
      </c>
      <c r="M53" s="168">
        <f t="shared" si="7"/>
        <v>785</v>
      </c>
    </row>
    <row r="54" spans="1:13" ht="12.75">
      <c r="A54" s="181">
        <v>48</v>
      </c>
      <c r="B54" s="162">
        <v>129</v>
      </c>
      <c r="C54" s="163">
        <v>16</v>
      </c>
      <c r="D54" s="164" t="s">
        <v>104</v>
      </c>
      <c r="E54" s="163">
        <v>1989</v>
      </c>
      <c r="F54" s="164" t="s">
        <v>286</v>
      </c>
      <c r="G54" s="165">
        <v>9.7</v>
      </c>
      <c r="H54" s="166">
        <v>24.42</v>
      </c>
      <c r="I54" s="167">
        <v>374</v>
      </c>
      <c r="J54" s="167">
        <f t="shared" si="4"/>
        <v>348</v>
      </c>
      <c r="K54" s="167">
        <f t="shared" si="5"/>
        <v>170</v>
      </c>
      <c r="L54" s="193">
        <f t="shared" si="6"/>
        <v>250</v>
      </c>
      <c r="M54" s="168">
        <f t="shared" si="7"/>
        <v>768</v>
      </c>
    </row>
    <row r="55" spans="1:13" ht="12.75">
      <c r="A55" s="181">
        <v>49</v>
      </c>
      <c r="B55" s="162">
        <v>106</v>
      </c>
      <c r="C55" s="163">
        <v>4</v>
      </c>
      <c r="D55" s="164" t="s">
        <v>128</v>
      </c>
      <c r="E55" s="163">
        <v>1989</v>
      </c>
      <c r="F55" s="164" t="s">
        <v>294</v>
      </c>
      <c r="G55" s="165">
        <v>9.8</v>
      </c>
      <c r="H55" s="166">
        <v>29.36</v>
      </c>
      <c r="I55" s="167">
        <v>352</v>
      </c>
      <c r="J55" s="167">
        <f t="shared" si="4"/>
        <v>328</v>
      </c>
      <c r="K55" s="167">
        <f t="shared" si="5"/>
        <v>228</v>
      </c>
      <c r="L55" s="193">
        <f t="shared" si="6"/>
        <v>204</v>
      </c>
      <c r="M55" s="168">
        <f t="shared" si="7"/>
        <v>760</v>
      </c>
    </row>
    <row r="56" spans="1:13" ht="12.75">
      <c r="A56" s="181">
        <v>50</v>
      </c>
      <c r="B56" s="162">
        <v>152</v>
      </c>
      <c r="C56" s="163">
        <v>32</v>
      </c>
      <c r="D56" s="164" t="s">
        <v>157</v>
      </c>
      <c r="E56" s="163">
        <v>1990</v>
      </c>
      <c r="F56" s="164" t="s">
        <v>258</v>
      </c>
      <c r="G56" s="165">
        <v>9.5</v>
      </c>
      <c r="H56" s="166">
        <v>19.38</v>
      </c>
      <c r="I56" s="167">
        <v>374</v>
      </c>
      <c r="J56" s="167">
        <f t="shared" si="4"/>
        <v>391</v>
      </c>
      <c r="K56" s="167">
        <f t="shared" si="5"/>
        <v>114</v>
      </c>
      <c r="L56" s="193">
        <f t="shared" si="6"/>
        <v>250</v>
      </c>
      <c r="M56" s="168">
        <f t="shared" si="7"/>
        <v>755</v>
      </c>
    </row>
    <row r="57" spans="1:13" ht="12.75">
      <c r="A57" s="181">
        <v>51</v>
      </c>
      <c r="B57" s="162">
        <v>126</v>
      </c>
      <c r="C57" s="163">
        <v>14</v>
      </c>
      <c r="D57" s="164" t="s">
        <v>140</v>
      </c>
      <c r="E57" s="163">
        <v>1987</v>
      </c>
      <c r="F57" s="164" t="s">
        <v>259</v>
      </c>
      <c r="G57" s="165">
        <v>9.8</v>
      </c>
      <c r="H57" s="166">
        <v>27.53</v>
      </c>
      <c r="I57" s="167">
        <v>356</v>
      </c>
      <c r="J57" s="167">
        <f t="shared" si="4"/>
        <v>328</v>
      </c>
      <c r="K57" s="167">
        <f t="shared" si="5"/>
        <v>206</v>
      </c>
      <c r="L57" s="193">
        <f t="shared" si="6"/>
        <v>212</v>
      </c>
      <c r="M57" s="168">
        <f t="shared" si="7"/>
        <v>746</v>
      </c>
    </row>
    <row r="58" spans="1:13" ht="12.75">
      <c r="A58" s="181">
        <v>52</v>
      </c>
      <c r="B58" s="162">
        <v>139</v>
      </c>
      <c r="C58" s="163">
        <v>25</v>
      </c>
      <c r="D58" s="164" t="s">
        <v>148</v>
      </c>
      <c r="E58" s="163">
        <v>1988</v>
      </c>
      <c r="F58" s="164" t="s">
        <v>309</v>
      </c>
      <c r="G58" s="165">
        <v>10</v>
      </c>
      <c r="H58" s="166">
        <v>27.74</v>
      </c>
      <c r="I58" s="167">
        <v>366</v>
      </c>
      <c r="J58" s="167">
        <f t="shared" si="4"/>
        <v>289</v>
      </c>
      <c r="K58" s="167">
        <f t="shared" si="5"/>
        <v>209</v>
      </c>
      <c r="L58" s="193">
        <f t="shared" si="6"/>
        <v>233</v>
      </c>
      <c r="M58" s="168">
        <f t="shared" si="7"/>
        <v>731</v>
      </c>
    </row>
    <row r="59" spans="1:13" ht="12.75">
      <c r="A59" s="181">
        <v>53</v>
      </c>
      <c r="B59" s="162">
        <v>134</v>
      </c>
      <c r="C59" s="163">
        <v>23</v>
      </c>
      <c r="D59" s="164" t="s">
        <v>105</v>
      </c>
      <c r="E59" s="163">
        <v>1987</v>
      </c>
      <c r="F59" s="164" t="s">
        <v>291</v>
      </c>
      <c r="G59" s="165">
        <v>9.9</v>
      </c>
      <c r="H59" s="166">
        <v>26.09</v>
      </c>
      <c r="I59" s="167">
        <v>364</v>
      </c>
      <c r="J59" s="167">
        <f t="shared" si="4"/>
        <v>308</v>
      </c>
      <c r="K59" s="167">
        <f t="shared" si="5"/>
        <v>189</v>
      </c>
      <c r="L59" s="193">
        <f t="shared" si="6"/>
        <v>229</v>
      </c>
      <c r="M59" s="168">
        <f t="shared" si="7"/>
        <v>726</v>
      </c>
    </row>
    <row r="60" spans="1:13" ht="12.75">
      <c r="A60" s="181">
        <v>54</v>
      </c>
      <c r="B60" s="162">
        <v>154</v>
      </c>
      <c r="C60" s="163">
        <v>33</v>
      </c>
      <c r="D60" s="164" t="s">
        <v>158</v>
      </c>
      <c r="E60" s="163">
        <v>1989</v>
      </c>
      <c r="F60" s="164" t="s">
        <v>297</v>
      </c>
      <c r="G60" s="165">
        <v>10.2</v>
      </c>
      <c r="H60" s="166">
        <v>30.05</v>
      </c>
      <c r="I60" s="167">
        <v>361</v>
      </c>
      <c r="J60" s="167">
        <f t="shared" si="4"/>
        <v>252</v>
      </c>
      <c r="K60" s="167">
        <f t="shared" si="5"/>
        <v>236</v>
      </c>
      <c r="L60" s="193">
        <f t="shared" si="6"/>
        <v>223</v>
      </c>
      <c r="M60" s="168">
        <f t="shared" si="7"/>
        <v>711</v>
      </c>
    </row>
    <row r="61" spans="1:13" ht="12.75">
      <c r="A61" s="181">
        <v>55</v>
      </c>
      <c r="B61" s="162">
        <v>122</v>
      </c>
      <c r="C61" s="163">
        <v>12</v>
      </c>
      <c r="D61" s="164" t="s">
        <v>138</v>
      </c>
      <c r="E61" s="163">
        <v>1989</v>
      </c>
      <c r="F61" s="164" t="s">
        <v>260</v>
      </c>
      <c r="G61" s="165">
        <v>10.2</v>
      </c>
      <c r="H61" s="166">
        <v>28.12</v>
      </c>
      <c r="I61" s="167">
        <v>365</v>
      </c>
      <c r="J61" s="167">
        <f t="shared" si="4"/>
        <v>252</v>
      </c>
      <c r="K61" s="167">
        <f t="shared" si="5"/>
        <v>213</v>
      </c>
      <c r="L61" s="193">
        <f t="shared" si="6"/>
        <v>231</v>
      </c>
      <c r="M61" s="168">
        <f t="shared" si="7"/>
        <v>696</v>
      </c>
    </row>
    <row r="62" spans="1:13" ht="12.75">
      <c r="A62" s="181">
        <v>56</v>
      </c>
      <c r="B62" s="162">
        <v>130</v>
      </c>
      <c r="C62" s="163">
        <v>22</v>
      </c>
      <c r="D62" s="164" t="s">
        <v>143</v>
      </c>
      <c r="E62" s="163">
        <v>1989</v>
      </c>
      <c r="F62" s="164" t="s">
        <v>316</v>
      </c>
      <c r="G62" s="165">
        <v>10.6</v>
      </c>
      <c r="H62" s="166">
        <v>33.87</v>
      </c>
      <c r="I62" s="167">
        <v>357</v>
      </c>
      <c r="J62" s="167">
        <f t="shared" si="4"/>
        <v>185</v>
      </c>
      <c r="K62" s="167">
        <f t="shared" si="5"/>
        <v>281</v>
      </c>
      <c r="L62" s="193">
        <f t="shared" si="6"/>
        <v>214</v>
      </c>
      <c r="M62" s="168">
        <f t="shared" si="7"/>
        <v>680</v>
      </c>
    </row>
    <row r="63" spans="1:13" ht="12.75">
      <c r="A63" s="181">
        <v>57</v>
      </c>
      <c r="B63" s="162">
        <v>120</v>
      </c>
      <c r="C63" s="163">
        <v>11</v>
      </c>
      <c r="D63" s="164" t="s">
        <v>102</v>
      </c>
      <c r="E63" s="163">
        <v>1988</v>
      </c>
      <c r="F63" s="164" t="s">
        <v>273</v>
      </c>
      <c r="G63" s="165">
        <v>10.1</v>
      </c>
      <c r="H63" s="166">
        <v>25.55</v>
      </c>
      <c r="I63" s="167">
        <v>349</v>
      </c>
      <c r="J63" s="167">
        <f t="shared" si="4"/>
        <v>270</v>
      </c>
      <c r="K63" s="167">
        <f t="shared" si="5"/>
        <v>183</v>
      </c>
      <c r="L63" s="193">
        <f t="shared" si="6"/>
        <v>198</v>
      </c>
      <c r="M63" s="168">
        <f t="shared" si="7"/>
        <v>651</v>
      </c>
    </row>
    <row r="64" spans="1:13" ht="12.75">
      <c r="A64" s="181">
        <v>58</v>
      </c>
      <c r="B64" s="162">
        <v>163</v>
      </c>
      <c r="C64" s="163">
        <v>38</v>
      </c>
      <c r="D64" s="164" t="s">
        <v>163</v>
      </c>
      <c r="E64" s="163">
        <v>1988</v>
      </c>
      <c r="F64" s="164" t="s">
        <v>268</v>
      </c>
      <c r="G64" s="165">
        <v>10.2</v>
      </c>
      <c r="H64" s="166">
        <v>29.59</v>
      </c>
      <c r="I64" s="167">
        <v>313</v>
      </c>
      <c r="J64" s="167">
        <f t="shared" si="4"/>
        <v>252</v>
      </c>
      <c r="K64" s="167">
        <f t="shared" si="5"/>
        <v>230</v>
      </c>
      <c r="L64" s="193">
        <f t="shared" si="6"/>
        <v>130</v>
      </c>
      <c r="M64" s="168">
        <f t="shared" si="7"/>
        <v>612</v>
      </c>
    </row>
    <row r="65" spans="1:13" ht="12.75">
      <c r="A65" s="181">
        <v>59</v>
      </c>
      <c r="B65" s="162">
        <v>117</v>
      </c>
      <c r="C65" s="163">
        <v>9</v>
      </c>
      <c r="D65" s="164" t="s">
        <v>136</v>
      </c>
      <c r="E65" s="163">
        <v>1990</v>
      </c>
      <c r="F65" s="164" t="s">
        <v>264</v>
      </c>
      <c r="G65" s="165">
        <v>10.3</v>
      </c>
      <c r="H65" s="166">
        <v>28.09</v>
      </c>
      <c r="I65" s="167">
        <v>330</v>
      </c>
      <c r="J65" s="167">
        <f t="shared" si="4"/>
        <v>235</v>
      </c>
      <c r="K65" s="167">
        <f t="shared" si="5"/>
        <v>213</v>
      </c>
      <c r="L65" s="193">
        <f t="shared" si="6"/>
        <v>161</v>
      </c>
      <c r="M65" s="168">
        <f t="shared" si="7"/>
        <v>609</v>
      </c>
    </row>
    <row r="66" spans="1:13" ht="12.75">
      <c r="A66" s="181">
        <v>60</v>
      </c>
      <c r="B66" s="162">
        <v>167</v>
      </c>
      <c r="C66" s="163">
        <v>44</v>
      </c>
      <c r="D66" s="164" t="s">
        <v>167</v>
      </c>
      <c r="E66" s="163">
        <v>1989</v>
      </c>
      <c r="F66" s="164" t="s">
        <v>307</v>
      </c>
      <c r="G66" s="165">
        <v>10.1</v>
      </c>
      <c r="H66" s="166">
        <v>24.65</v>
      </c>
      <c r="I66" s="167">
        <v>327</v>
      </c>
      <c r="J66" s="167">
        <f t="shared" si="4"/>
        <v>270</v>
      </c>
      <c r="K66" s="167">
        <f t="shared" si="5"/>
        <v>173</v>
      </c>
      <c r="L66" s="193">
        <f t="shared" si="6"/>
        <v>155</v>
      </c>
      <c r="M66" s="168">
        <f t="shared" si="7"/>
        <v>598</v>
      </c>
    </row>
    <row r="67" spans="1:13" ht="12.75">
      <c r="A67" s="181">
        <v>61</v>
      </c>
      <c r="B67" s="162">
        <v>114</v>
      </c>
      <c r="C67" s="163">
        <v>8</v>
      </c>
      <c r="D67" s="164" t="s">
        <v>134</v>
      </c>
      <c r="E67" s="163">
        <v>1990</v>
      </c>
      <c r="F67" s="164" t="s">
        <v>306</v>
      </c>
      <c r="G67" s="165">
        <v>10.2</v>
      </c>
      <c r="H67" s="166">
        <v>22.54</v>
      </c>
      <c r="I67" s="167">
        <v>339</v>
      </c>
      <c r="J67" s="167">
        <f t="shared" si="4"/>
        <v>252</v>
      </c>
      <c r="K67" s="167">
        <f t="shared" si="5"/>
        <v>149</v>
      </c>
      <c r="L67" s="193">
        <f t="shared" si="6"/>
        <v>178</v>
      </c>
      <c r="M67" s="168">
        <f t="shared" si="7"/>
        <v>579</v>
      </c>
    </row>
    <row r="68" spans="1:13" ht="12.75">
      <c r="A68" s="181">
        <v>62</v>
      </c>
      <c r="B68" s="162">
        <v>164</v>
      </c>
      <c r="C68" s="163">
        <v>38</v>
      </c>
      <c r="D68" s="164" t="s">
        <v>164</v>
      </c>
      <c r="E68" s="163">
        <v>1988</v>
      </c>
      <c r="F68" s="164" t="s">
        <v>268</v>
      </c>
      <c r="G68" s="165">
        <v>10.3</v>
      </c>
      <c r="H68" s="166">
        <v>24.6</v>
      </c>
      <c r="I68" s="167">
        <v>332</v>
      </c>
      <c r="J68" s="167">
        <f t="shared" si="4"/>
        <v>235</v>
      </c>
      <c r="K68" s="167">
        <f t="shared" si="5"/>
        <v>172</v>
      </c>
      <c r="L68" s="193">
        <f t="shared" si="6"/>
        <v>165</v>
      </c>
      <c r="M68" s="168">
        <f t="shared" si="7"/>
        <v>572</v>
      </c>
    </row>
    <row r="69" spans="1:13" ht="12.75">
      <c r="A69" s="181">
        <v>63</v>
      </c>
      <c r="B69" s="162">
        <v>153</v>
      </c>
      <c r="C69" s="163">
        <v>32</v>
      </c>
      <c r="D69" s="164" t="s">
        <v>110</v>
      </c>
      <c r="E69" s="163">
        <v>1989</v>
      </c>
      <c r="F69" s="164" t="s">
        <v>258</v>
      </c>
      <c r="G69" s="165">
        <v>10.6</v>
      </c>
      <c r="H69" s="166">
        <v>20.59</v>
      </c>
      <c r="I69" s="167">
        <v>334</v>
      </c>
      <c r="J69" s="167">
        <f t="shared" si="4"/>
        <v>185</v>
      </c>
      <c r="K69" s="167">
        <f t="shared" si="5"/>
        <v>127</v>
      </c>
      <c r="L69" s="193">
        <f t="shared" si="6"/>
        <v>168</v>
      </c>
      <c r="M69" s="168">
        <f t="shared" si="7"/>
        <v>480</v>
      </c>
    </row>
    <row r="70" spans="1:13" ht="13.5" thickBot="1">
      <c r="A70" s="183">
        <v>64</v>
      </c>
      <c r="B70" s="170">
        <v>166</v>
      </c>
      <c r="C70" s="171">
        <v>40</v>
      </c>
      <c r="D70" s="172" t="s">
        <v>166</v>
      </c>
      <c r="E70" s="171">
        <v>1990</v>
      </c>
      <c r="F70" s="172" t="s">
        <v>317</v>
      </c>
      <c r="G70" s="173">
        <v>10.5</v>
      </c>
      <c r="H70" s="174">
        <v>24.05</v>
      </c>
      <c r="I70" s="175">
        <v>0</v>
      </c>
      <c r="J70" s="175">
        <f t="shared" si="4"/>
        <v>201</v>
      </c>
      <c r="K70" s="175">
        <f t="shared" si="5"/>
        <v>166</v>
      </c>
      <c r="L70" s="194">
        <f t="shared" si="6"/>
        <v>0</v>
      </c>
      <c r="M70" s="176">
        <f t="shared" si="7"/>
        <v>367</v>
      </c>
    </row>
  </sheetData>
  <printOptions/>
  <pageMargins left="0.9" right="0.49" top="0.4" bottom="0.84" header="0.39" footer="0.5118110236220472"/>
  <pageSetup fitToHeight="0" fitToWidth="1" horizontalDpi="600" verticalDpi="600" orientation="landscape" paperSize="9" scale="97" r:id="rId1"/>
  <headerFooter alignWithMargins="0">
    <oddFooter>&amp;C&amp;P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AA70"/>
  <sheetViews>
    <sheetView workbookViewId="0" topLeftCell="J1">
      <selection activeCell="A8" sqref="A8"/>
    </sheetView>
  </sheetViews>
  <sheetFormatPr defaultColWidth="9.00390625" defaultRowHeight="12.75"/>
  <cols>
    <col min="1" max="1" width="18.25390625" style="2" customWidth="1"/>
    <col min="2" max="2" width="5.00390625" style="2" bestFit="1" customWidth="1"/>
    <col min="3" max="3" width="4.875" style="2" bestFit="1" customWidth="1"/>
    <col min="4" max="4" width="4.375" style="2" bestFit="1" customWidth="1"/>
    <col min="5" max="5" width="3.125" style="2" bestFit="1" customWidth="1"/>
    <col min="6" max="6" width="7.25390625" style="2" bestFit="1" customWidth="1"/>
    <col min="7" max="7" width="7.375" style="2" customWidth="1"/>
    <col min="8" max="8" width="5.00390625" style="2" customWidth="1"/>
    <col min="9" max="9" width="5.25390625" style="2" customWidth="1"/>
    <col min="10" max="10" width="5.875" style="2" customWidth="1"/>
    <col min="11" max="11" width="4.75390625" style="2" customWidth="1"/>
    <col min="12" max="12" width="5.00390625" style="2" customWidth="1"/>
    <col min="13" max="13" width="4.625" style="2" customWidth="1"/>
    <col min="14" max="14" width="6.00390625" style="2" customWidth="1"/>
    <col min="15" max="15" width="5.75390625" style="2" customWidth="1"/>
    <col min="16" max="16" width="6.75390625" style="2" customWidth="1"/>
    <col min="17" max="17" width="5.625" style="2" customWidth="1"/>
    <col min="18" max="18" width="5.00390625" style="2" customWidth="1"/>
    <col min="19" max="19" width="4.625" style="2" bestFit="1" customWidth="1"/>
    <col min="20" max="20" width="6.375" style="2" customWidth="1"/>
    <col min="21" max="21" width="5.375" style="2" customWidth="1"/>
    <col min="22" max="22" width="5.00390625" style="2" customWidth="1"/>
    <col min="23" max="23" width="4.375" style="2" customWidth="1"/>
    <col min="24" max="24" width="5.125" style="2" customWidth="1"/>
    <col min="25" max="25" width="7.75390625" style="2" customWidth="1"/>
    <col min="26" max="26" width="7.375" style="2" customWidth="1"/>
    <col min="27" max="27" width="4.00390625" style="2" customWidth="1"/>
    <col min="28" max="16384" width="9.125" style="2" customWidth="1"/>
  </cols>
  <sheetData>
    <row r="1" spans="1:19" ht="12.75">
      <c r="A1" s="79" t="s">
        <v>351</v>
      </c>
      <c r="B1" s="1"/>
      <c r="C1" s="1"/>
      <c r="S1" s="317" t="s">
        <v>35</v>
      </c>
    </row>
    <row r="2" ht="13.5" thickBot="1"/>
    <row r="3" spans="1:26" ht="12.75">
      <c r="A3" s="109"/>
      <c r="B3" s="4"/>
      <c r="C3" s="87"/>
      <c r="D3" s="4"/>
      <c r="E3" s="4"/>
      <c r="F3" s="61"/>
      <c r="G3" s="373" t="s">
        <v>38</v>
      </c>
      <c r="H3" s="374"/>
      <c r="I3" s="379" t="s">
        <v>41</v>
      </c>
      <c r="J3" s="379"/>
      <c r="K3" s="379"/>
      <c r="L3" s="379"/>
      <c r="M3" s="379"/>
      <c r="N3" s="379"/>
      <c r="O3" s="379"/>
      <c r="P3" s="379"/>
      <c r="Q3" s="373" t="s">
        <v>43</v>
      </c>
      <c r="R3" s="374"/>
      <c r="S3" s="378" t="s">
        <v>44</v>
      </c>
      <c r="T3" s="379"/>
      <c r="U3" s="379"/>
      <c r="V3" s="379"/>
      <c r="W3" s="379"/>
      <c r="X3" s="380"/>
      <c r="Y3" s="6"/>
      <c r="Z3" s="6"/>
    </row>
    <row r="4" spans="1:26" ht="12.75">
      <c r="A4" s="110"/>
      <c r="B4" s="8"/>
      <c r="C4" s="29"/>
      <c r="D4" s="8"/>
      <c r="E4" s="8"/>
      <c r="F4" s="62"/>
      <c r="G4" s="11"/>
      <c r="H4" s="12"/>
      <c r="I4" s="382" t="s">
        <v>3</v>
      </c>
      <c r="J4" s="376"/>
      <c r="K4" s="377" t="s">
        <v>5</v>
      </c>
      <c r="L4" s="376"/>
      <c r="M4" s="377" t="s">
        <v>11</v>
      </c>
      <c r="N4" s="376"/>
      <c r="O4" s="377" t="s">
        <v>4</v>
      </c>
      <c r="P4" s="382"/>
      <c r="Q4" s="11"/>
      <c r="R4" s="12"/>
      <c r="S4" s="375" t="s">
        <v>45</v>
      </c>
      <c r="T4" s="376"/>
      <c r="U4" s="377" t="s">
        <v>46</v>
      </c>
      <c r="V4" s="376"/>
      <c r="W4" s="377" t="s">
        <v>47</v>
      </c>
      <c r="X4" s="381"/>
      <c r="Y4" s="13" t="s">
        <v>50</v>
      </c>
      <c r="Z4" s="13" t="s">
        <v>52</v>
      </c>
    </row>
    <row r="5" spans="1:26" ht="13.5" thickBot="1">
      <c r="A5" s="214" t="s">
        <v>54</v>
      </c>
      <c r="B5" s="60" t="s">
        <v>15</v>
      </c>
      <c r="C5" s="215" t="s">
        <v>71</v>
      </c>
      <c r="D5" s="60" t="s">
        <v>72</v>
      </c>
      <c r="E5" s="60" t="s">
        <v>14</v>
      </c>
      <c r="F5" s="216" t="s">
        <v>73</v>
      </c>
      <c r="G5" s="217" t="s">
        <v>39</v>
      </c>
      <c r="H5" s="218" t="s">
        <v>40</v>
      </c>
      <c r="I5" s="219" t="s">
        <v>42</v>
      </c>
      <c r="J5" s="219" t="s">
        <v>40</v>
      </c>
      <c r="K5" s="220" t="s">
        <v>42</v>
      </c>
      <c r="L5" s="220" t="s">
        <v>40</v>
      </c>
      <c r="M5" s="219" t="s">
        <v>42</v>
      </c>
      <c r="N5" s="219" t="s">
        <v>40</v>
      </c>
      <c r="O5" s="220" t="s">
        <v>42</v>
      </c>
      <c r="P5" s="251" t="s">
        <v>40</v>
      </c>
      <c r="Q5" s="222" t="s">
        <v>39</v>
      </c>
      <c r="R5" s="223" t="s">
        <v>40</v>
      </c>
      <c r="S5" s="222" t="s">
        <v>39</v>
      </c>
      <c r="T5" s="88" t="s">
        <v>40</v>
      </c>
      <c r="U5" s="88" t="s">
        <v>48</v>
      </c>
      <c r="V5" s="252" t="s">
        <v>40</v>
      </c>
      <c r="W5" s="88" t="s">
        <v>49</v>
      </c>
      <c r="X5" s="253" t="s">
        <v>40</v>
      </c>
      <c r="Y5" s="13" t="s">
        <v>51</v>
      </c>
      <c r="Z5" s="13" t="s">
        <v>37</v>
      </c>
    </row>
    <row r="6" spans="1:27" ht="12.75">
      <c r="A6" s="244" t="s">
        <v>126</v>
      </c>
      <c r="B6" s="225">
        <v>4</v>
      </c>
      <c r="C6" s="226">
        <v>103</v>
      </c>
      <c r="D6" s="225">
        <v>2</v>
      </c>
      <c r="E6" s="225">
        <v>7</v>
      </c>
      <c r="F6" s="324">
        <v>1990</v>
      </c>
      <c r="G6" s="293">
        <v>0.00046875</v>
      </c>
      <c r="H6" s="300">
        <v>7</v>
      </c>
      <c r="I6" s="254">
        <v>9.4</v>
      </c>
      <c r="J6" s="229">
        <v>3</v>
      </c>
      <c r="K6" s="254">
        <v>9.6</v>
      </c>
      <c r="L6" s="229">
        <v>1</v>
      </c>
      <c r="M6" s="254">
        <v>9.5</v>
      </c>
      <c r="N6" s="229">
        <v>1</v>
      </c>
      <c r="O6" s="254">
        <v>9.85</v>
      </c>
      <c r="P6" s="229">
        <v>2.5</v>
      </c>
      <c r="Q6" s="230">
        <v>3.72</v>
      </c>
      <c r="R6" s="227">
        <v>1</v>
      </c>
      <c r="S6" s="232">
        <v>8.9</v>
      </c>
      <c r="T6" s="302">
        <v>8</v>
      </c>
      <c r="U6" s="204">
        <v>35.99</v>
      </c>
      <c r="V6" s="302">
        <v>16</v>
      </c>
      <c r="W6" s="235">
        <v>406</v>
      </c>
      <c r="X6" s="305">
        <v>15.5</v>
      </c>
      <c r="Y6" s="213">
        <f aca="true" t="shared" si="0" ref="Y6:Y69">H6+J6+L6+N6+P6+R6+T6+V6+X6</f>
        <v>55</v>
      </c>
      <c r="Z6" s="213">
        <v>1</v>
      </c>
      <c r="AA6" s="30"/>
    </row>
    <row r="7" spans="1:27" ht="12.75">
      <c r="A7" s="83" t="s">
        <v>98</v>
      </c>
      <c r="B7" s="78">
        <v>4</v>
      </c>
      <c r="C7" s="112">
        <v>104</v>
      </c>
      <c r="D7" s="78">
        <v>2</v>
      </c>
      <c r="E7" s="78">
        <v>7</v>
      </c>
      <c r="F7" s="96">
        <v>1988</v>
      </c>
      <c r="G7" s="294">
        <v>0.00047916666666666664</v>
      </c>
      <c r="H7" s="301">
        <v>9</v>
      </c>
      <c r="I7" s="22">
        <v>9.55</v>
      </c>
      <c r="J7" s="34">
        <v>1</v>
      </c>
      <c r="K7" s="22">
        <v>9.45</v>
      </c>
      <c r="L7" s="34">
        <v>2</v>
      </c>
      <c r="M7" s="22">
        <v>9.4</v>
      </c>
      <c r="N7" s="34">
        <v>2</v>
      </c>
      <c r="O7" s="22">
        <v>9.85</v>
      </c>
      <c r="P7" s="34">
        <v>2.5</v>
      </c>
      <c r="Q7" s="107">
        <v>3.74</v>
      </c>
      <c r="R7" s="35">
        <v>2</v>
      </c>
      <c r="S7" s="233">
        <v>8.8</v>
      </c>
      <c r="T7" s="303">
        <v>5.5</v>
      </c>
      <c r="U7" s="206">
        <v>36.04</v>
      </c>
      <c r="V7" s="303">
        <v>15</v>
      </c>
      <c r="W7" s="236">
        <v>403</v>
      </c>
      <c r="X7" s="306">
        <v>19</v>
      </c>
      <c r="Y7" s="104">
        <f t="shared" si="0"/>
        <v>58</v>
      </c>
      <c r="Z7" s="104">
        <v>2</v>
      </c>
      <c r="AA7" s="30"/>
    </row>
    <row r="8" spans="1:27" ht="12.75">
      <c r="A8" s="83" t="s">
        <v>99</v>
      </c>
      <c r="B8" s="78">
        <v>5</v>
      </c>
      <c r="C8" s="112">
        <v>107</v>
      </c>
      <c r="D8" s="78">
        <v>1</v>
      </c>
      <c r="E8" s="78">
        <v>4</v>
      </c>
      <c r="F8" s="96">
        <v>1987</v>
      </c>
      <c r="G8" s="294">
        <v>0.0004201388888888889</v>
      </c>
      <c r="H8" s="301">
        <v>3</v>
      </c>
      <c r="I8" s="22">
        <v>8.5</v>
      </c>
      <c r="J8" s="34">
        <v>21</v>
      </c>
      <c r="K8" s="22">
        <v>9.05</v>
      </c>
      <c r="L8" s="34">
        <v>9</v>
      </c>
      <c r="M8" s="22">
        <v>8.95</v>
      </c>
      <c r="N8" s="34">
        <v>6</v>
      </c>
      <c r="O8" s="22">
        <v>7.2</v>
      </c>
      <c r="P8" s="34">
        <v>42</v>
      </c>
      <c r="Q8" s="107">
        <v>4.51</v>
      </c>
      <c r="R8" s="35">
        <v>7</v>
      </c>
      <c r="S8" s="233">
        <v>8.7</v>
      </c>
      <c r="T8" s="303">
        <v>3</v>
      </c>
      <c r="U8" s="206">
        <v>32.05</v>
      </c>
      <c r="V8" s="303">
        <v>29</v>
      </c>
      <c r="W8" s="236">
        <v>454</v>
      </c>
      <c r="X8" s="306">
        <v>1</v>
      </c>
      <c r="Y8" s="104">
        <f t="shared" si="0"/>
        <v>121</v>
      </c>
      <c r="Z8" s="104">
        <v>3</v>
      </c>
      <c r="AA8" s="30"/>
    </row>
    <row r="9" spans="1:27" ht="12.75">
      <c r="A9" s="83" t="s">
        <v>127</v>
      </c>
      <c r="B9" s="78">
        <v>4</v>
      </c>
      <c r="C9" s="112">
        <v>105</v>
      </c>
      <c r="D9" s="78">
        <v>2</v>
      </c>
      <c r="E9" s="78">
        <v>7</v>
      </c>
      <c r="F9" s="96">
        <v>1988</v>
      </c>
      <c r="G9" s="294">
        <v>0.0004629629629629629</v>
      </c>
      <c r="H9" s="301">
        <v>6</v>
      </c>
      <c r="I9" s="22">
        <v>8.4</v>
      </c>
      <c r="J9" s="34">
        <v>24</v>
      </c>
      <c r="K9" s="22">
        <v>8.9</v>
      </c>
      <c r="L9" s="34">
        <v>12</v>
      </c>
      <c r="M9" s="22">
        <v>8.75</v>
      </c>
      <c r="N9" s="34">
        <v>10.5</v>
      </c>
      <c r="O9" s="22">
        <v>9.5</v>
      </c>
      <c r="P9" s="34">
        <v>9.5</v>
      </c>
      <c r="Q9" s="107">
        <v>6.46</v>
      </c>
      <c r="R9" s="35">
        <v>43</v>
      </c>
      <c r="S9" s="233">
        <v>9.1</v>
      </c>
      <c r="T9" s="303">
        <v>15.5</v>
      </c>
      <c r="U9" s="206">
        <v>41.11</v>
      </c>
      <c r="V9" s="303">
        <v>3</v>
      </c>
      <c r="W9" s="236">
        <v>406</v>
      </c>
      <c r="X9" s="306">
        <v>15.5</v>
      </c>
      <c r="Y9" s="104">
        <f t="shared" si="0"/>
        <v>139</v>
      </c>
      <c r="Z9" s="104">
        <v>4</v>
      </c>
      <c r="AA9" s="30"/>
    </row>
    <row r="10" spans="1:27" ht="12.75">
      <c r="A10" s="83" t="s">
        <v>107</v>
      </c>
      <c r="B10" s="78">
        <v>28</v>
      </c>
      <c r="C10" s="112">
        <v>144</v>
      </c>
      <c r="D10" s="78">
        <v>1</v>
      </c>
      <c r="E10" s="78">
        <v>2</v>
      </c>
      <c r="F10" s="96">
        <v>1988</v>
      </c>
      <c r="G10" s="294">
        <v>0.0004479166666666667</v>
      </c>
      <c r="H10" s="301">
        <v>4</v>
      </c>
      <c r="I10" s="22">
        <v>8.45</v>
      </c>
      <c r="J10" s="34">
        <v>22.5</v>
      </c>
      <c r="K10" s="22">
        <v>8.5</v>
      </c>
      <c r="L10" s="34">
        <v>21.5</v>
      </c>
      <c r="M10" s="22">
        <v>8.85</v>
      </c>
      <c r="N10" s="34">
        <v>7.5</v>
      </c>
      <c r="O10" s="22">
        <v>6.95</v>
      </c>
      <c r="P10" s="34">
        <v>47</v>
      </c>
      <c r="Q10" s="107">
        <v>4.45</v>
      </c>
      <c r="R10" s="35">
        <v>5</v>
      </c>
      <c r="S10" s="233">
        <v>8.7</v>
      </c>
      <c r="T10" s="303">
        <v>3</v>
      </c>
      <c r="U10" s="206">
        <v>34.48</v>
      </c>
      <c r="V10" s="303">
        <v>22</v>
      </c>
      <c r="W10" s="236">
        <v>431</v>
      </c>
      <c r="X10" s="306">
        <v>8</v>
      </c>
      <c r="Y10" s="104">
        <f t="shared" si="0"/>
        <v>140.5</v>
      </c>
      <c r="Z10" s="104">
        <v>5</v>
      </c>
      <c r="AA10" s="30"/>
    </row>
    <row r="11" spans="1:27" ht="12.75">
      <c r="A11" s="83" t="s">
        <v>129</v>
      </c>
      <c r="B11" s="78">
        <v>5</v>
      </c>
      <c r="C11" s="112">
        <v>108</v>
      </c>
      <c r="D11" s="78">
        <v>1</v>
      </c>
      <c r="E11" s="78">
        <v>4</v>
      </c>
      <c r="F11" s="96">
        <v>1988</v>
      </c>
      <c r="G11" s="294">
        <v>0.0006863425925925926</v>
      </c>
      <c r="H11" s="301">
        <v>50</v>
      </c>
      <c r="I11" s="22">
        <v>9.1</v>
      </c>
      <c r="J11" s="34">
        <v>5</v>
      </c>
      <c r="K11" s="22">
        <v>9.1</v>
      </c>
      <c r="L11" s="34">
        <v>7.5</v>
      </c>
      <c r="M11" s="22">
        <v>9</v>
      </c>
      <c r="N11" s="34">
        <v>5</v>
      </c>
      <c r="O11" s="22">
        <v>9.6</v>
      </c>
      <c r="P11" s="34">
        <v>7</v>
      </c>
      <c r="Q11" s="107">
        <v>4.79</v>
      </c>
      <c r="R11" s="35">
        <v>14</v>
      </c>
      <c r="S11" s="233">
        <v>9.3</v>
      </c>
      <c r="T11" s="303">
        <v>23</v>
      </c>
      <c r="U11" s="206">
        <v>40.08</v>
      </c>
      <c r="V11" s="303">
        <v>5</v>
      </c>
      <c r="W11" s="236">
        <v>390</v>
      </c>
      <c r="X11" s="306">
        <v>28</v>
      </c>
      <c r="Y11" s="104">
        <f t="shared" si="0"/>
        <v>144.5</v>
      </c>
      <c r="Z11" s="104">
        <v>6</v>
      </c>
      <c r="AA11" s="30"/>
    </row>
    <row r="12" spans="1:27" ht="12.75">
      <c r="A12" s="83" t="s">
        <v>101</v>
      </c>
      <c r="B12" s="78">
        <v>9</v>
      </c>
      <c r="C12" s="112">
        <v>119</v>
      </c>
      <c r="D12" s="78">
        <v>2</v>
      </c>
      <c r="E12" s="78">
        <v>6</v>
      </c>
      <c r="F12" s="96">
        <v>1988</v>
      </c>
      <c r="G12" s="294">
        <v>0.0005706018518518519</v>
      </c>
      <c r="H12" s="301">
        <v>22</v>
      </c>
      <c r="I12" s="22">
        <v>8.35</v>
      </c>
      <c r="J12" s="34">
        <v>25.5</v>
      </c>
      <c r="K12" s="22">
        <v>8.4</v>
      </c>
      <c r="L12" s="34">
        <v>28</v>
      </c>
      <c r="M12" s="22">
        <v>8.1</v>
      </c>
      <c r="N12" s="34">
        <v>30</v>
      </c>
      <c r="O12" s="22">
        <v>9.3</v>
      </c>
      <c r="P12" s="34">
        <v>14</v>
      </c>
      <c r="Q12" s="107">
        <v>5.02</v>
      </c>
      <c r="R12" s="35">
        <v>17.5</v>
      </c>
      <c r="S12" s="233">
        <v>8.8</v>
      </c>
      <c r="T12" s="303">
        <v>5.5</v>
      </c>
      <c r="U12" s="206">
        <v>53.5</v>
      </c>
      <c r="V12" s="303">
        <v>1</v>
      </c>
      <c r="W12" s="236">
        <v>444</v>
      </c>
      <c r="X12" s="306">
        <v>4</v>
      </c>
      <c r="Y12" s="104">
        <f t="shared" si="0"/>
        <v>147.5</v>
      </c>
      <c r="Z12" s="104">
        <v>7</v>
      </c>
      <c r="AA12" s="30"/>
    </row>
    <row r="13" spans="1:27" ht="12.75">
      <c r="A13" s="83" t="s">
        <v>144</v>
      </c>
      <c r="B13" s="78">
        <v>23</v>
      </c>
      <c r="C13" s="112">
        <v>131</v>
      </c>
      <c r="D13" s="78">
        <v>1</v>
      </c>
      <c r="E13" s="78">
        <v>3</v>
      </c>
      <c r="F13" s="96">
        <v>1990</v>
      </c>
      <c r="G13" s="294">
        <v>0.0007083333333333334</v>
      </c>
      <c r="H13" s="301">
        <v>52</v>
      </c>
      <c r="I13" s="22">
        <v>8.45</v>
      </c>
      <c r="J13" s="34">
        <v>22.5</v>
      </c>
      <c r="K13" s="22">
        <v>8.3</v>
      </c>
      <c r="L13" s="34">
        <v>35.5</v>
      </c>
      <c r="M13" s="22">
        <v>8.8</v>
      </c>
      <c r="N13" s="34">
        <v>9</v>
      </c>
      <c r="O13" s="22">
        <v>9.8</v>
      </c>
      <c r="P13" s="34">
        <v>4</v>
      </c>
      <c r="Q13" s="107">
        <v>3.83</v>
      </c>
      <c r="R13" s="35">
        <v>3</v>
      </c>
      <c r="S13" s="233">
        <v>8.7</v>
      </c>
      <c r="T13" s="303">
        <v>3</v>
      </c>
      <c r="U13" s="206">
        <v>33.61</v>
      </c>
      <c r="V13" s="303">
        <v>25</v>
      </c>
      <c r="W13" s="236">
        <v>435</v>
      </c>
      <c r="X13" s="306">
        <v>6</v>
      </c>
      <c r="Y13" s="104">
        <f t="shared" si="0"/>
        <v>160</v>
      </c>
      <c r="Z13" s="104">
        <v>8</v>
      </c>
      <c r="AA13" s="30"/>
    </row>
    <row r="14" spans="1:27" ht="12.75">
      <c r="A14" s="83" t="s">
        <v>106</v>
      </c>
      <c r="B14" s="78">
        <v>24</v>
      </c>
      <c r="C14" s="112">
        <v>136</v>
      </c>
      <c r="D14" s="78">
        <v>1</v>
      </c>
      <c r="E14" s="78">
        <v>1</v>
      </c>
      <c r="F14" s="96">
        <v>1987</v>
      </c>
      <c r="G14" s="294">
        <v>0.0007476851851851851</v>
      </c>
      <c r="H14" s="301">
        <v>57</v>
      </c>
      <c r="I14" s="22">
        <v>9.05</v>
      </c>
      <c r="J14" s="34">
        <v>6.5</v>
      </c>
      <c r="K14" s="22">
        <v>9.2</v>
      </c>
      <c r="L14" s="34">
        <v>5</v>
      </c>
      <c r="M14" s="22">
        <v>9.05</v>
      </c>
      <c r="N14" s="34">
        <v>3.5</v>
      </c>
      <c r="O14" s="22">
        <v>7.55</v>
      </c>
      <c r="P14" s="34">
        <v>37</v>
      </c>
      <c r="Q14" s="107">
        <v>4.69</v>
      </c>
      <c r="R14" s="35">
        <v>10</v>
      </c>
      <c r="S14" s="233">
        <v>9</v>
      </c>
      <c r="T14" s="303">
        <v>10.5</v>
      </c>
      <c r="U14" s="206">
        <v>31.42</v>
      </c>
      <c r="V14" s="303">
        <v>32</v>
      </c>
      <c r="W14" s="236">
        <v>448</v>
      </c>
      <c r="X14" s="306">
        <v>3</v>
      </c>
      <c r="Y14" s="104">
        <f t="shared" si="0"/>
        <v>164.5</v>
      </c>
      <c r="Z14" s="104">
        <v>9</v>
      </c>
      <c r="AA14" s="30"/>
    </row>
    <row r="15" spans="1:27" ht="12.75">
      <c r="A15" s="83" t="s">
        <v>165</v>
      </c>
      <c r="B15" s="78">
        <v>40</v>
      </c>
      <c r="C15" s="112">
        <v>165</v>
      </c>
      <c r="D15" s="78">
        <v>2</v>
      </c>
      <c r="E15" s="78">
        <v>6</v>
      </c>
      <c r="F15" s="96">
        <v>1989</v>
      </c>
      <c r="G15" s="294">
        <v>0.0006111111111111111</v>
      </c>
      <c r="H15" s="301">
        <v>29</v>
      </c>
      <c r="I15" s="22">
        <v>8.25</v>
      </c>
      <c r="J15" s="34">
        <v>28.5</v>
      </c>
      <c r="K15" s="22">
        <v>8.7</v>
      </c>
      <c r="L15" s="34">
        <v>16</v>
      </c>
      <c r="M15" s="22">
        <v>8.55</v>
      </c>
      <c r="N15" s="34">
        <v>17</v>
      </c>
      <c r="O15" s="22">
        <v>9.55</v>
      </c>
      <c r="P15" s="34">
        <v>8</v>
      </c>
      <c r="Q15" s="107">
        <v>4.5</v>
      </c>
      <c r="R15" s="35">
        <v>6</v>
      </c>
      <c r="S15" s="233">
        <v>9.3</v>
      </c>
      <c r="T15" s="303">
        <v>25</v>
      </c>
      <c r="U15" s="206">
        <v>35.18</v>
      </c>
      <c r="V15" s="303">
        <v>18</v>
      </c>
      <c r="W15" s="236">
        <v>400</v>
      </c>
      <c r="X15" s="306">
        <v>21.5</v>
      </c>
      <c r="Y15" s="104">
        <f t="shared" si="0"/>
        <v>169</v>
      </c>
      <c r="Z15" s="104">
        <v>10</v>
      </c>
      <c r="AA15" s="30"/>
    </row>
    <row r="16" spans="1:27" ht="12.75">
      <c r="A16" s="83" t="s">
        <v>111</v>
      </c>
      <c r="B16" s="78">
        <v>35</v>
      </c>
      <c r="C16" s="112">
        <v>159</v>
      </c>
      <c r="D16" s="78">
        <v>1</v>
      </c>
      <c r="E16" s="78">
        <v>4</v>
      </c>
      <c r="F16" s="96">
        <v>1989</v>
      </c>
      <c r="G16" s="294">
        <v>0.0006238425925925926</v>
      </c>
      <c r="H16" s="301">
        <v>34</v>
      </c>
      <c r="I16" s="22">
        <v>8.1</v>
      </c>
      <c r="J16" s="34">
        <v>31.5</v>
      </c>
      <c r="K16" s="22">
        <v>8.9</v>
      </c>
      <c r="L16" s="34">
        <v>12</v>
      </c>
      <c r="M16" s="22">
        <v>8.85</v>
      </c>
      <c r="N16" s="34">
        <v>7.5</v>
      </c>
      <c r="O16" s="22">
        <v>9.5</v>
      </c>
      <c r="P16" s="34">
        <v>9.5</v>
      </c>
      <c r="Q16" s="107">
        <v>5.17</v>
      </c>
      <c r="R16" s="35">
        <v>22</v>
      </c>
      <c r="S16" s="233">
        <v>9.5</v>
      </c>
      <c r="T16" s="303">
        <v>32.5</v>
      </c>
      <c r="U16" s="206">
        <v>32.56</v>
      </c>
      <c r="V16" s="303">
        <v>27</v>
      </c>
      <c r="W16" s="236">
        <v>404</v>
      </c>
      <c r="X16" s="306">
        <v>17.5</v>
      </c>
      <c r="Y16" s="104">
        <f t="shared" si="0"/>
        <v>193.5</v>
      </c>
      <c r="Z16" s="104">
        <v>11</v>
      </c>
      <c r="AA16" s="30"/>
    </row>
    <row r="17" spans="1:27" ht="12.75">
      <c r="A17" s="83" t="s">
        <v>113</v>
      </c>
      <c r="B17" s="78">
        <v>35</v>
      </c>
      <c r="C17" s="112">
        <v>158</v>
      </c>
      <c r="D17" s="78">
        <v>1</v>
      </c>
      <c r="E17" s="78">
        <v>4</v>
      </c>
      <c r="F17" s="96">
        <v>1988</v>
      </c>
      <c r="G17" s="294">
        <v>0.0004953703703703703</v>
      </c>
      <c r="H17" s="301">
        <v>11</v>
      </c>
      <c r="I17" s="22">
        <v>7.85</v>
      </c>
      <c r="J17" s="34">
        <v>39.5</v>
      </c>
      <c r="K17" s="22">
        <v>8.55</v>
      </c>
      <c r="L17" s="34">
        <v>19.5</v>
      </c>
      <c r="M17" s="22">
        <v>8.2</v>
      </c>
      <c r="N17" s="34">
        <v>27.5</v>
      </c>
      <c r="O17" s="22">
        <v>9.35</v>
      </c>
      <c r="P17" s="34">
        <v>11</v>
      </c>
      <c r="Q17" s="107">
        <v>5.13</v>
      </c>
      <c r="R17" s="35">
        <v>21</v>
      </c>
      <c r="S17" s="233">
        <v>9.1</v>
      </c>
      <c r="T17" s="303">
        <v>15.5</v>
      </c>
      <c r="U17" s="206">
        <v>28.27</v>
      </c>
      <c r="V17" s="303">
        <v>44</v>
      </c>
      <c r="W17" s="236">
        <v>422</v>
      </c>
      <c r="X17" s="306">
        <v>9</v>
      </c>
      <c r="Y17" s="104">
        <f t="shared" si="0"/>
        <v>198</v>
      </c>
      <c r="Z17" s="104">
        <v>12</v>
      </c>
      <c r="AA17" s="30"/>
    </row>
    <row r="18" spans="1:27" ht="12.75">
      <c r="A18" s="83" t="s">
        <v>130</v>
      </c>
      <c r="B18" s="78">
        <v>5</v>
      </c>
      <c r="C18" s="112">
        <v>110</v>
      </c>
      <c r="D18" s="78">
        <v>1</v>
      </c>
      <c r="E18" s="78">
        <v>4</v>
      </c>
      <c r="F18" s="96">
        <v>1988</v>
      </c>
      <c r="G18" s="294">
        <v>0.00048148148148148155</v>
      </c>
      <c r="H18" s="301">
        <v>10</v>
      </c>
      <c r="I18" s="22">
        <v>9.05</v>
      </c>
      <c r="J18" s="34">
        <v>6.5</v>
      </c>
      <c r="K18" s="22">
        <v>9.3</v>
      </c>
      <c r="L18" s="34">
        <v>4</v>
      </c>
      <c r="M18" s="22">
        <v>8.75</v>
      </c>
      <c r="N18" s="34">
        <v>10.5</v>
      </c>
      <c r="O18" s="22">
        <v>8.5</v>
      </c>
      <c r="P18" s="34">
        <v>24</v>
      </c>
      <c r="Q18" s="107">
        <v>6.94</v>
      </c>
      <c r="R18" s="35">
        <v>47.5</v>
      </c>
      <c r="S18" s="233">
        <v>9.8</v>
      </c>
      <c r="T18" s="303">
        <v>44.5</v>
      </c>
      <c r="U18" s="206">
        <v>34.94</v>
      </c>
      <c r="V18" s="303">
        <v>19</v>
      </c>
      <c r="W18" s="236">
        <v>378</v>
      </c>
      <c r="X18" s="306">
        <v>36.5</v>
      </c>
      <c r="Y18" s="104">
        <f t="shared" si="0"/>
        <v>202.5</v>
      </c>
      <c r="Z18" s="104">
        <v>13</v>
      </c>
      <c r="AA18" s="30"/>
    </row>
    <row r="19" spans="1:27" ht="12.75">
      <c r="A19" s="83" t="s">
        <v>145</v>
      </c>
      <c r="B19" s="78">
        <v>23</v>
      </c>
      <c r="C19" s="112">
        <v>132</v>
      </c>
      <c r="D19" s="78">
        <v>1</v>
      </c>
      <c r="E19" s="78">
        <v>3</v>
      </c>
      <c r="F19" s="96">
        <v>1990</v>
      </c>
      <c r="G19" s="294">
        <v>0.0007372685185185186</v>
      </c>
      <c r="H19" s="301">
        <v>56</v>
      </c>
      <c r="I19" s="22">
        <v>8</v>
      </c>
      <c r="J19" s="34">
        <v>34.5</v>
      </c>
      <c r="K19" s="22">
        <v>8.45</v>
      </c>
      <c r="L19" s="34">
        <v>24.5</v>
      </c>
      <c r="M19" s="22">
        <v>8.65</v>
      </c>
      <c r="N19" s="34">
        <v>15</v>
      </c>
      <c r="O19" s="22">
        <v>8.25</v>
      </c>
      <c r="P19" s="34">
        <v>26.5</v>
      </c>
      <c r="Q19" s="107">
        <v>4.74</v>
      </c>
      <c r="R19" s="35">
        <v>12</v>
      </c>
      <c r="S19" s="233">
        <v>9.1</v>
      </c>
      <c r="T19" s="303">
        <v>15.5</v>
      </c>
      <c r="U19" s="206">
        <v>36.63</v>
      </c>
      <c r="V19" s="303">
        <v>14</v>
      </c>
      <c r="W19" s="236">
        <v>436</v>
      </c>
      <c r="X19" s="306">
        <v>5</v>
      </c>
      <c r="Y19" s="104">
        <f t="shared" si="0"/>
        <v>203</v>
      </c>
      <c r="Z19" s="104">
        <v>14</v>
      </c>
      <c r="AA19" s="30"/>
    </row>
    <row r="20" spans="1:27" ht="12.75">
      <c r="A20" s="83" t="s">
        <v>219</v>
      </c>
      <c r="B20" s="78">
        <v>36</v>
      </c>
      <c r="C20" s="112">
        <v>161</v>
      </c>
      <c r="D20" s="78">
        <v>1</v>
      </c>
      <c r="E20" s="78">
        <v>2</v>
      </c>
      <c r="F20" s="96">
        <v>1988</v>
      </c>
      <c r="G20" s="294">
        <v>0.0005763888888888889</v>
      </c>
      <c r="H20" s="301">
        <v>23</v>
      </c>
      <c r="I20" s="22">
        <v>8.8</v>
      </c>
      <c r="J20" s="34">
        <v>13</v>
      </c>
      <c r="K20" s="22">
        <v>8.4</v>
      </c>
      <c r="L20" s="34">
        <v>28</v>
      </c>
      <c r="M20" s="22">
        <v>8.7</v>
      </c>
      <c r="N20" s="34">
        <v>13</v>
      </c>
      <c r="O20" s="22">
        <v>8.95</v>
      </c>
      <c r="P20" s="34">
        <v>21</v>
      </c>
      <c r="Q20" s="107">
        <v>5.93</v>
      </c>
      <c r="R20" s="35">
        <v>36</v>
      </c>
      <c r="S20" s="233">
        <v>9.2</v>
      </c>
      <c r="T20" s="303">
        <v>21</v>
      </c>
      <c r="U20" s="206">
        <v>34.02</v>
      </c>
      <c r="V20" s="303">
        <v>23</v>
      </c>
      <c r="W20" s="236">
        <v>395</v>
      </c>
      <c r="X20" s="306">
        <v>26.5</v>
      </c>
      <c r="Y20" s="104">
        <f t="shared" si="0"/>
        <v>204.5</v>
      </c>
      <c r="Z20" s="104">
        <v>15</v>
      </c>
      <c r="AA20" s="30"/>
    </row>
    <row r="21" spans="1:27" ht="12.75">
      <c r="A21" s="83" t="s">
        <v>135</v>
      </c>
      <c r="B21" s="78">
        <v>9</v>
      </c>
      <c r="C21" s="112">
        <v>116</v>
      </c>
      <c r="D21" s="78">
        <v>2</v>
      </c>
      <c r="E21" s="78">
        <v>6</v>
      </c>
      <c r="F21" s="96">
        <v>1990</v>
      </c>
      <c r="G21" s="294">
        <v>0.0004780092592592592</v>
      </c>
      <c r="H21" s="301">
        <v>8</v>
      </c>
      <c r="I21" s="22">
        <v>8.9</v>
      </c>
      <c r="J21" s="34">
        <v>10</v>
      </c>
      <c r="K21" s="22">
        <v>8.25</v>
      </c>
      <c r="L21" s="34">
        <v>38.5</v>
      </c>
      <c r="M21" s="22">
        <v>8.2</v>
      </c>
      <c r="N21" s="34">
        <v>27.5</v>
      </c>
      <c r="O21" s="22">
        <v>9.25</v>
      </c>
      <c r="P21" s="34">
        <v>17</v>
      </c>
      <c r="Q21" s="107">
        <v>5.22</v>
      </c>
      <c r="R21" s="35">
        <v>23</v>
      </c>
      <c r="S21" s="233">
        <v>9.8</v>
      </c>
      <c r="T21" s="303">
        <v>44.5</v>
      </c>
      <c r="U21" s="206">
        <v>41.23</v>
      </c>
      <c r="V21" s="303">
        <v>2</v>
      </c>
      <c r="W21" s="236">
        <v>372</v>
      </c>
      <c r="X21" s="306">
        <v>42</v>
      </c>
      <c r="Y21" s="104">
        <f t="shared" si="0"/>
        <v>212.5</v>
      </c>
      <c r="Z21" s="104">
        <v>16</v>
      </c>
      <c r="AA21" s="30"/>
    </row>
    <row r="22" spans="1:27" ht="12.75">
      <c r="A22" s="83" t="s">
        <v>132</v>
      </c>
      <c r="B22" s="78">
        <v>7</v>
      </c>
      <c r="C22" s="112">
        <v>112</v>
      </c>
      <c r="D22" s="78">
        <v>2</v>
      </c>
      <c r="E22" s="78">
        <v>8</v>
      </c>
      <c r="F22" s="96">
        <v>1987</v>
      </c>
      <c r="G22" s="294">
        <v>0.0006469907407407407</v>
      </c>
      <c r="H22" s="301">
        <v>39</v>
      </c>
      <c r="I22" s="22">
        <v>8.95</v>
      </c>
      <c r="J22" s="34">
        <v>8</v>
      </c>
      <c r="K22" s="22">
        <v>8.55</v>
      </c>
      <c r="L22" s="34">
        <v>19.5</v>
      </c>
      <c r="M22" s="22">
        <v>8.5</v>
      </c>
      <c r="N22" s="34">
        <v>19.5</v>
      </c>
      <c r="O22" s="22">
        <v>6.9</v>
      </c>
      <c r="P22" s="34">
        <v>48.5</v>
      </c>
      <c r="Q22" s="107">
        <v>4.62</v>
      </c>
      <c r="R22" s="35">
        <v>9</v>
      </c>
      <c r="S22" s="233">
        <v>8.9</v>
      </c>
      <c r="T22" s="303">
        <v>8</v>
      </c>
      <c r="U22" s="206">
        <v>23.15</v>
      </c>
      <c r="V22" s="303">
        <v>61</v>
      </c>
      <c r="W22" s="236">
        <v>414</v>
      </c>
      <c r="X22" s="306">
        <v>12</v>
      </c>
      <c r="Y22" s="104">
        <f t="shared" si="0"/>
        <v>224.5</v>
      </c>
      <c r="Z22" s="104">
        <v>17</v>
      </c>
      <c r="AA22" s="30"/>
    </row>
    <row r="23" spans="1:27" ht="12.75">
      <c r="A23" s="83" t="s">
        <v>125</v>
      </c>
      <c r="B23" s="78">
        <v>1</v>
      </c>
      <c r="C23" s="112">
        <v>101</v>
      </c>
      <c r="D23" s="78">
        <v>2</v>
      </c>
      <c r="E23" s="78">
        <v>8</v>
      </c>
      <c r="F23" s="96">
        <v>1989</v>
      </c>
      <c r="G23" s="294">
        <v>0.0007592592592592591</v>
      </c>
      <c r="H23" s="301">
        <v>58</v>
      </c>
      <c r="I23" s="22">
        <v>9.4</v>
      </c>
      <c r="J23" s="34">
        <v>3</v>
      </c>
      <c r="K23" s="22">
        <v>8.75</v>
      </c>
      <c r="L23" s="34">
        <v>15</v>
      </c>
      <c r="M23" s="22">
        <v>8.55</v>
      </c>
      <c r="N23" s="34">
        <v>17</v>
      </c>
      <c r="O23" s="22">
        <v>9.65</v>
      </c>
      <c r="P23" s="34">
        <v>5.5</v>
      </c>
      <c r="Q23" s="107">
        <v>4.6</v>
      </c>
      <c r="R23" s="35">
        <v>8</v>
      </c>
      <c r="S23" s="233">
        <v>9.4</v>
      </c>
      <c r="T23" s="303">
        <v>29</v>
      </c>
      <c r="U23" s="206">
        <v>24.57</v>
      </c>
      <c r="V23" s="303">
        <v>58</v>
      </c>
      <c r="W23" s="236">
        <v>379</v>
      </c>
      <c r="X23" s="306">
        <v>34.5</v>
      </c>
      <c r="Y23" s="104">
        <f t="shared" si="0"/>
        <v>228</v>
      </c>
      <c r="Z23" s="104">
        <v>18</v>
      </c>
      <c r="AA23" s="30"/>
    </row>
    <row r="24" spans="1:27" ht="12.75">
      <c r="A24" s="83" t="s">
        <v>97</v>
      </c>
      <c r="B24" s="78">
        <v>2</v>
      </c>
      <c r="C24" s="112">
        <v>102</v>
      </c>
      <c r="D24" s="78">
        <v>1</v>
      </c>
      <c r="E24" s="78">
        <v>1</v>
      </c>
      <c r="F24" s="96">
        <v>1988</v>
      </c>
      <c r="G24" s="294">
        <v>0.000650462962962963</v>
      </c>
      <c r="H24" s="301">
        <v>42</v>
      </c>
      <c r="I24" s="22">
        <v>8.2</v>
      </c>
      <c r="J24" s="34">
        <v>30</v>
      </c>
      <c r="K24" s="22">
        <v>8.9</v>
      </c>
      <c r="L24" s="34">
        <v>12</v>
      </c>
      <c r="M24" s="22">
        <v>8.55</v>
      </c>
      <c r="N24" s="34">
        <v>17</v>
      </c>
      <c r="O24" s="22">
        <v>9.3</v>
      </c>
      <c r="P24" s="34">
        <v>14</v>
      </c>
      <c r="Q24" s="107">
        <v>4.98</v>
      </c>
      <c r="R24" s="35">
        <v>16</v>
      </c>
      <c r="S24" s="233">
        <v>9.2</v>
      </c>
      <c r="T24" s="303">
        <v>21</v>
      </c>
      <c r="U24" s="206">
        <v>24.8</v>
      </c>
      <c r="V24" s="303">
        <v>55</v>
      </c>
      <c r="W24" s="236">
        <v>398</v>
      </c>
      <c r="X24" s="306">
        <v>23.5</v>
      </c>
      <c r="Y24" s="104">
        <f t="shared" si="0"/>
        <v>230.5</v>
      </c>
      <c r="Z24" s="340" t="s">
        <v>326</v>
      </c>
      <c r="AA24" s="30"/>
    </row>
    <row r="25" spans="1:27" ht="12.75">
      <c r="A25" s="83" t="s">
        <v>103</v>
      </c>
      <c r="B25" s="78">
        <v>14</v>
      </c>
      <c r="C25" s="112">
        <v>125</v>
      </c>
      <c r="D25" s="78">
        <v>2</v>
      </c>
      <c r="E25" s="78">
        <v>5</v>
      </c>
      <c r="F25" s="96">
        <v>1989</v>
      </c>
      <c r="G25" s="294">
        <v>0.0006284722222222222</v>
      </c>
      <c r="H25" s="301">
        <v>35</v>
      </c>
      <c r="I25" s="22">
        <v>8.9</v>
      </c>
      <c r="J25" s="34">
        <v>10</v>
      </c>
      <c r="K25" s="22">
        <v>9.35</v>
      </c>
      <c r="L25" s="34">
        <v>3</v>
      </c>
      <c r="M25" s="22">
        <v>8.4</v>
      </c>
      <c r="N25" s="34">
        <v>22.5</v>
      </c>
      <c r="O25" s="22">
        <v>9.65</v>
      </c>
      <c r="P25" s="34">
        <v>5.5</v>
      </c>
      <c r="Q25" s="107">
        <v>7.4</v>
      </c>
      <c r="R25" s="35">
        <v>55</v>
      </c>
      <c r="S25" s="233">
        <v>9.4</v>
      </c>
      <c r="T25" s="303">
        <v>29</v>
      </c>
      <c r="U25" s="206">
        <v>26.25</v>
      </c>
      <c r="V25" s="303">
        <v>49</v>
      </c>
      <c r="W25" s="236">
        <v>400</v>
      </c>
      <c r="X25" s="306">
        <v>21.5</v>
      </c>
      <c r="Y25" s="104">
        <f t="shared" si="0"/>
        <v>230.5</v>
      </c>
      <c r="Z25" s="340" t="s">
        <v>326</v>
      </c>
      <c r="AA25" s="30"/>
    </row>
    <row r="26" spans="1:27" ht="12.75">
      <c r="A26" s="83" t="s">
        <v>128</v>
      </c>
      <c r="B26" s="78">
        <v>4</v>
      </c>
      <c r="C26" s="112">
        <v>106</v>
      </c>
      <c r="D26" s="78">
        <v>2</v>
      </c>
      <c r="E26" s="78">
        <v>7</v>
      </c>
      <c r="F26" s="96">
        <v>1989</v>
      </c>
      <c r="G26" s="294">
        <v>0.0004965277777777777</v>
      </c>
      <c r="H26" s="301">
        <v>12</v>
      </c>
      <c r="I26" s="22">
        <v>8.8</v>
      </c>
      <c r="J26" s="34">
        <v>13</v>
      </c>
      <c r="K26" s="22">
        <v>9.15</v>
      </c>
      <c r="L26" s="34">
        <v>6</v>
      </c>
      <c r="M26" s="22">
        <v>9.05</v>
      </c>
      <c r="N26" s="34">
        <v>3.5</v>
      </c>
      <c r="O26" s="22">
        <v>9.3</v>
      </c>
      <c r="P26" s="34">
        <v>14</v>
      </c>
      <c r="Q26" s="107">
        <v>6.95</v>
      </c>
      <c r="R26" s="35">
        <v>49</v>
      </c>
      <c r="S26" s="233">
        <v>9.8</v>
      </c>
      <c r="T26" s="303">
        <v>44.5</v>
      </c>
      <c r="U26" s="206">
        <v>29.36</v>
      </c>
      <c r="V26" s="303">
        <v>40.5</v>
      </c>
      <c r="W26" s="236">
        <v>352</v>
      </c>
      <c r="X26" s="306">
        <v>56</v>
      </c>
      <c r="Y26" s="104">
        <f t="shared" si="0"/>
        <v>238.5</v>
      </c>
      <c r="Z26" s="104">
        <v>21</v>
      </c>
      <c r="AA26" s="30"/>
    </row>
    <row r="27" spans="1:27" ht="12.75">
      <c r="A27" s="83" t="s">
        <v>153</v>
      </c>
      <c r="B27" s="78">
        <v>28</v>
      </c>
      <c r="C27" s="112">
        <v>146</v>
      </c>
      <c r="D27" s="78">
        <v>1</v>
      </c>
      <c r="E27" s="78">
        <v>2</v>
      </c>
      <c r="F27" s="96">
        <v>1988</v>
      </c>
      <c r="G27" s="294">
        <v>0.0006493055555555556</v>
      </c>
      <c r="H27" s="301">
        <v>40.5</v>
      </c>
      <c r="I27" s="22">
        <v>6.75</v>
      </c>
      <c r="J27" s="34">
        <v>51</v>
      </c>
      <c r="K27" s="22">
        <v>8.45</v>
      </c>
      <c r="L27" s="34">
        <v>24.5</v>
      </c>
      <c r="M27" s="22">
        <v>7.9</v>
      </c>
      <c r="N27" s="34">
        <v>34</v>
      </c>
      <c r="O27" s="22">
        <v>7.45</v>
      </c>
      <c r="P27" s="34">
        <v>38</v>
      </c>
      <c r="Q27" s="107">
        <v>5.12</v>
      </c>
      <c r="R27" s="35">
        <v>20</v>
      </c>
      <c r="S27" s="233">
        <v>8.9</v>
      </c>
      <c r="T27" s="303">
        <v>8</v>
      </c>
      <c r="U27" s="206">
        <v>37.9</v>
      </c>
      <c r="V27" s="303">
        <v>10</v>
      </c>
      <c r="W27" s="236">
        <v>409</v>
      </c>
      <c r="X27" s="306">
        <v>13</v>
      </c>
      <c r="Y27" s="104">
        <f t="shared" si="0"/>
        <v>239</v>
      </c>
      <c r="Z27" s="104">
        <v>22</v>
      </c>
      <c r="AA27" s="30"/>
    </row>
    <row r="28" spans="1:27" ht="12.75">
      <c r="A28" s="83" t="s">
        <v>112</v>
      </c>
      <c r="B28" s="78">
        <v>35</v>
      </c>
      <c r="C28" s="112">
        <v>160</v>
      </c>
      <c r="D28" s="78">
        <v>1</v>
      </c>
      <c r="E28" s="78">
        <v>4</v>
      </c>
      <c r="F28" s="96">
        <v>1987</v>
      </c>
      <c r="G28" s="294">
        <v>0.000636574074074074</v>
      </c>
      <c r="H28" s="301">
        <v>38</v>
      </c>
      <c r="I28" s="22">
        <v>7.4</v>
      </c>
      <c r="J28" s="34">
        <v>46.5</v>
      </c>
      <c r="K28" s="22">
        <v>8.5</v>
      </c>
      <c r="L28" s="34">
        <v>21.5</v>
      </c>
      <c r="M28" s="22">
        <v>8.3</v>
      </c>
      <c r="N28" s="34">
        <v>26</v>
      </c>
      <c r="O28" s="22">
        <v>6.6</v>
      </c>
      <c r="P28" s="34">
        <v>58</v>
      </c>
      <c r="Q28" s="107">
        <v>4.06</v>
      </c>
      <c r="R28" s="35">
        <v>4</v>
      </c>
      <c r="S28" s="233">
        <v>9</v>
      </c>
      <c r="T28" s="303">
        <v>10.5</v>
      </c>
      <c r="U28" s="206">
        <v>30.07</v>
      </c>
      <c r="V28" s="303">
        <v>35</v>
      </c>
      <c r="W28" s="236">
        <v>452</v>
      </c>
      <c r="X28" s="306">
        <v>2</v>
      </c>
      <c r="Y28" s="104">
        <f t="shared" si="0"/>
        <v>241.5</v>
      </c>
      <c r="Z28" s="104">
        <v>23</v>
      </c>
      <c r="AA28" s="30"/>
    </row>
    <row r="29" spans="1:27" ht="12.75">
      <c r="A29" s="83" t="s">
        <v>102</v>
      </c>
      <c r="B29" s="78">
        <v>11</v>
      </c>
      <c r="C29" s="112">
        <v>120</v>
      </c>
      <c r="D29" s="78">
        <v>1</v>
      </c>
      <c r="E29" s="78">
        <v>2</v>
      </c>
      <c r="F29" s="96">
        <v>1988</v>
      </c>
      <c r="G29" s="294">
        <v>0.0004027777777777777</v>
      </c>
      <c r="H29" s="301">
        <v>1</v>
      </c>
      <c r="I29" s="22">
        <v>8.55</v>
      </c>
      <c r="J29" s="34">
        <v>19.5</v>
      </c>
      <c r="K29" s="22">
        <v>9</v>
      </c>
      <c r="L29" s="34">
        <v>10</v>
      </c>
      <c r="M29" s="22">
        <v>8.5</v>
      </c>
      <c r="N29" s="34">
        <v>19.5</v>
      </c>
      <c r="O29" s="22">
        <v>9.3</v>
      </c>
      <c r="P29" s="34">
        <v>14</v>
      </c>
      <c r="Q29" s="107">
        <v>4.83</v>
      </c>
      <c r="R29" s="35">
        <v>15</v>
      </c>
      <c r="S29" s="233">
        <v>10.1</v>
      </c>
      <c r="T29" s="303">
        <v>54.5</v>
      </c>
      <c r="U29" s="206">
        <v>25.55</v>
      </c>
      <c r="V29" s="303">
        <v>53</v>
      </c>
      <c r="W29" s="236">
        <v>349</v>
      </c>
      <c r="X29" s="306">
        <v>57</v>
      </c>
      <c r="Y29" s="104">
        <f>H29+J29+L29+N29+P29+R29+T29+V29+X29</f>
        <v>243.5</v>
      </c>
      <c r="Z29" s="104">
        <v>24</v>
      </c>
      <c r="AA29" s="30"/>
    </row>
    <row r="30" spans="1:27" ht="12.75">
      <c r="A30" s="83" t="s">
        <v>131</v>
      </c>
      <c r="B30" s="78">
        <v>7</v>
      </c>
      <c r="C30" s="112">
        <v>111</v>
      </c>
      <c r="D30" s="78">
        <v>2</v>
      </c>
      <c r="E30" s="78">
        <v>8</v>
      </c>
      <c r="F30" s="96">
        <v>1989</v>
      </c>
      <c r="G30" s="294">
        <v>0.0004178240740740741</v>
      </c>
      <c r="H30" s="301">
        <v>2</v>
      </c>
      <c r="I30" s="22">
        <v>6.05</v>
      </c>
      <c r="J30" s="34">
        <v>55.5</v>
      </c>
      <c r="K30" s="22">
        <v>8.05</v>
      </c>
      <c r="L30" s="34">
        <v>44.5</v>
      </c>
      <c r="M30" s="22">
        <v>7.75</v>
      </c>
      <c r="N30" s="34">
        <v>39</v>
      </c>
      <c r="O30" s="22">
        <v>7.7</v>
      </c>
      <c r="P30" s="34">
        <v>34</v>
      </c>
      <c r="Q30" s="107">
        <v>4.73</v>
      </c>
      <c r="R30" s="35">
        <v>11</v>
      </c>
      <c r="S30" s="233">
        <v>9.1</v>
      </c>
      <c r="T30" s="303">
        <v>15.5</v>
      </c>
      <c r="U30" s="206">
        <v>29.85</v>
      </c>
      <c r="V30" s="303">
        <v>37</v>
      </c>
      <c r="W30" s="236">
        <v>419</v>
      </c>
      <c r="X30" s="306">
        <v>10.5</v>
      </c>
      <c r="Y30" s="104">
        <f t="shared" si="0"/>
        <v>249</v>
      </c>
      <c r="Z30" s="104">
        <v>25</v>
      </c>
      <c r="AA30" s="30"/>
    </row>
    <row r="31" spans="1:27" ht="12.75">
      <c r="A31" s="83" t="s">
        <v>34</v>
      </c>
      <c r="B31" s="78">
        <v>23</v>
      </c>
      <c r="C31" s="112">
        <v>133</v>
      </c>
      <c r="D31" s="78">
        <v>1</v>
      </c>
      <c r="E31" s="78">
        <v>3</v>
      </c>
      <c r="F31" s="96">
        <v>1987</v>
      </c>
      <c r="G31" s="294">
        <v>0.0005671296296296296</v>
      </c>
      <c r="H31" s="301">
        <v>21</v>
      </c>
      <c r="I31" s="22">
        <v>8.75</v>
      </c>
      <c r="J31" s="34">
        <v>15</v>
      </c>
      <c r="K31" s="22">
        <v>8.45</v>
      </c>
      <c r="L31" s="34">
        <v>24.5</v>
      </c>
      <c r="M31" s="22">
        <v>8.35</v>
      </c>
      <c r="N31" s="34">
        <v>24.5</v>
      </c>
      <c r="O31" s="22">
        <v>8.1</v>
      </c>
      <c r="P31" s="34">
        <v>29</v>
      </c>
      <c r="Q31" s="107">
        <v>5.08</v>
      </c>
      <c r="R31" s="35">
        <v>19</v>
      </c>
      <c r="S31" s="233">
        <v>9.6</v>
      </c>
      <c r="T31" s="303">
        <v>36</v>
      </c>
      <c r="U31" s="206">
        <v>26.03</v>
      </c>
      <c r="V31" s="303">
        <v>51</v>
      </c>
      <c r="W31" s="236">
        <v>384</v>
      </c>
      <c r="X31" s="306">
        <v>32.5</v>
      </c>
      <c r="Y31" s="104">
        <f t="shared" si="0"/>
        <v>252.5</v>
      </c>
      <c r="Z31" s="104">
        <v>26</v>
      </c>
      <c r="AA31" s="30"/>
    </row>
    <row r="32" spans="1:27" ht="12.75">
      <c r="A32" s="83" t="s">
        <v>149</v>
      </c>
      <c r="B32" s="78">
        <v>26</v>
      </c>
      <c r="C32" s="112">
        <v>140</v>
      </c>
      <c r="D32" s="78">
        <v>2</v>
      </c>
      <c r="E32" s="78">
        <v>8</v>
      </c>
      <c r="F32" s="96">
        <v>1989</v>
      </c>
      <c r="G32" s="294">
        <v>0.0006724537037037038</v>
      </c>
      <c r="H32" s="301">
        <v>47.5</v>
      </c>
      <c r="I32" s="22">
        <v>8.55</v>
      </c>
      <c r="J32" s="34">
        <v>19.5</v>
      </c>
      <c r="K32" s="22">
        <v>8.65</v>
      </c>
      <c r="L32" s="34">
        <v>17.5</v>
      </c>
      <c r="M32" s="22">
        <v>8.15</v>
      </c>
      <c r="N32" s="34">
        <v>29</v>
      </c>
      <c r="O32" s="22">
        <v>10</v>
      </c>
      <c r="P32" s="34">
        <v>1</v>
      </c>
      <c r="Q32" s="107">
        <v>6.27</v>
      </c>
      <c r="R32" s="35">
        <v>42</v>
      </c>
      <c r="S32" s="233">
        <v>9.4</v>
      </c>
      <c r="T32" s="303">
        <v>29</v>
      </c>
      <c r="U32" s="206">
        <v>25.73</v>
      </c>
      <c r="V32" s="303">
        <v>52</v>
      </c>
      <c r="W32" s="236">
        <v>385</v>
      </c>
      <c r="X32" s="306">
        <v>30.5</v>
      </c>
      <c r="Y32" s="104">
        <f t="shared" si="0"/>
        <v>268</v>
      </c>
      <c r="Z32" s="104">
        <v>27</v>
      </c>
      <c r="AA32" s="30"/>
    </row>
    <row r="33" spans="1:27" ht="12.75">
      <c r="A33" s="83" t="s">
        <v>155</v>
      </c>
      <c r="B33" s="78">
        <v>31</v>
      </c>
      <c r="C33" s="112">
        <v>150</v>
      </c>
      <c r="D33" s="78">
        <v>2</v>
      </c>
      <c r="E33" s="78">
        <v>5</v>
      </c>
      <c r="F33" s="96">
        <v>1988</v>
      </c>
      <c r="G33" s="294">
        <v>0.0005115740740740741</v>
      </c>
      <c r="H33" s="301">
        <v>17</v>
      </c>
      <c r="I33" s="25">
        <v>8</v>
      </c>
      <c r="J33" s="34">
        <v>34.5</v>
      </c>
      <c r="K33" s="25">
        <v>7.7</v>
      </c>
      <c r="L33" s="34">
        <v>51</v>
      </c>
      <c r="M33" s="25">
        <v>7.95</v>
      </c>
      <c r="N33" s="34">
        <v>32.5</v>
      </c>
      <c r="O33" s="25">
        <v>7.25</v>
      </c>
      <c r="P33" s="34">
        <v>40.5</v>
      </c>
      <c r="Q33" s="107">
        <v>5.75</v>
      </c>
      <c r="R33" s="35">
        <v>32.5</v>
      </c>
      <c r="S33" s="233">
        <v>9.1</v>
      </c>
      <c r="T33" s="303">
        <v>15.5</v>
      </c>
      <c r="U33" s="206">
        <v>29.39</v>
      </c>
      <c r="V33" s="303">
        <v>39</v>
      </c>
      <c r="W33" s="236">
        <v>432</v>
      </c>
      <c r="X33" s="306">
        <v>7</v>
      </c>
      <c r="Y33" s="104">
        <f t="shared" si="0"/>
        <v>269.5</v>
      </c>
      <c r="Z33" s="104">
        <v>28</v>
      </c>
      <c r="AA33" s="30"/>
    </row>
    <row r="34" spans="1:27" ht="12.75">
      <c r="A34" s="83" t="s">
        <v>136</v>
      </c>
      <c r="B34" s="78">
        <v>9</v>
      </c>
      <c r="C34" s="112">
        <v>117</v>
      </c>
      <c r="D34" s="78">
        <v>2</v>
      </c>
      <c r="E34" s="78">
        <v>6</v>
      </c>
      <c r="F34" s="96">
        <v>1990</v>
      </c>
      <c r="G34" s="294">
        <v>0.0005011574074074073</v>
      </c>
      <c r="H34" s="301">
        <v>13</v>
      </c>
      <c r="I34" s="22">
        <v>9.4</v>
      </c>
      <c r="J34" s="34">
        <v>3</v>
      </c>
      <c r="K34" s="22">
        <v>8.3</v>
      </c>
      <c r="L34" s="34">
        <v>35.5</v>
      </c>
      <c r="M34" s="22">
        <v>8.7</v>
      </c>
      <c r="N34" s="34">
        <v>13</v>
      </c>
      <c r="O34" s="22">
        <v>9.3</v>
      </c>
      <c r="P34" s="34">
        <v>14</v>
      </c>
      <c r="Q34" s="107">
        <v>5.36</v>
      </c>
      <c r="R34" s="35">
        <v>27</v>
      </c>
      <c r="S34" s="233">
        <v>10.3</v>
      </c>
      <c r="T34" s="303">
        <v>60.5</v>
      </c>
      <c r="U34" s="206">
        <v>28.09</v>
      </c>
      <c r="V34" s="303">
        <v>46</v>
      </c>
      <c r="W34" s="236">
        <v>330</v>
      </c>
      <c r="X34" s="306">
        <v>61</v>
      </c>
      <c r="Y34" s="104">
        <f t="shared" si="0"/>
        <v>273</v>
      </c>
      <c r="Z34" s="104">
        <v>29</v>
      </c>
      <c r="AA34" s="30"/>
    </row>
    <row r="35" spans="1:27" ht="12.75">
      <c r="A35" s="83" t="s">
        <v>146</v>
      </c>
      <c r="B35" s="78">
        <v>24</v>
      </c>
      <c r="C35" s="112">
        <v>137</v>
      </c>
      <c r="D35" s="78">
        <v>1</v>
      </c>
      <c r="E35" s="78">
        <v>1</v>
      </c>
      <c r="F35" s="96">
        <v>1988</v>
      </c>
      <c r="G35" s="294">
        <v>0.0006747685185185184</v>
      </c>
      <c r="H35" s="301">
        <v>49</v>
      </c>
      <c r="I35" s="22">
        <v>6.05</v>
      </c>
      <c r="J35" s="34">
        <v>55.5</v>
      </c>
      <c r="K35" s="22">
        <v>8.85</v>
      </c>
      <c r="L35" s="34">
        <v>14</v>
      </c>
      <c r="M35" s="22">
        <v>8.35</v>
      </c>
      <c r="N35" s="34">
        <v>24.5</v>
      </c>
      <c r="O35" s="22">
        <v>7.05</v>
      </c>
      <c r="P35" s="34">
        <v>44</v>
      </c>
      <c r="Q35" s="107">
        <v>5.6</v>
      </c>
      <c r="R35" s="35">
        <v>29</v>
      </c>
      <c r="S35" s="233">
        <v>9.4</v>
      </c>
      <c r="T35" s="303">
        <v>29</v>
      </c>
      <c r="U35" s="206">
        <v>36.98</v>
      </c>
      <c r="V35" s="303">
        <v>12</v>
      </c>
      <c r="W35" s="236">
        <v>401</v>
      </c>
      <c r="X35" s="306">
        <v>20</v>
      </c>
      <c r="Y35" s="104">
        <f t="shared" si="0"/>
        <v>277</v>
      </c>
      <c r="Z35" s="104">
        <v>30</v>
      </c>
      <c r="AA35" s="30"/>
    </row>
    <row r="36" spans="1:27" ht="12.75">
      <c r="A36" s="83" t="s">
        <v>109</v>
      </c>
      <c r="B36" s="78">
        <v>30</v>
      </c>
      <c r="C36" s="112">
        <v>147</v>
      </c>
      <c r="D36" s="78">
        <v>2</v>
      </c>
      <c r="E36" s="78">
        <v>8</v>
      </c>
      <c r="F36" s="96">
        <v>1987</v>
      </c>
      <c r="G36" s="294">
        <v>0.000542824074074074</v>
      </c>
      <c r="H36" s="301">
        <v>19</v>
      </c>
      <c r="I36" s="22">
        <v>7.4</v>
      </c>
      <c r="J36" s="34">
        <v>46.5</v>
      </c>
      <c r="K36" s="22">
        <v>8</v>
      </c>
      <c r="L36" s="34">
        <v>46</v>
      </c>
      <c r="M36" s="22">
        <v>7.35</v>
      </c>
      <c r="N36" s="34">
        <v>49</v>
      </c>
      <c r="O36" s="22">
        <v>8.05</v>
      </c>
      <c r="P36" s="34">
        <v>30.5</v>
      </c>
      <c r="Q36" s="107">
        <v>6.04</v>
      </c>
      <c r="R36" s="35">
        <v>38.5</v>
      </c>
      <c r="S36" s="233">
        <v>8.6</v>
      </c>
      <c r="T36" s="303">
        <v>1</v>
      </c>
      <c r="U36" s="206">
        <v>32.02</v>
      </c>
      <c r="V36" s="303">
        <v>30</v>
      </c>
      <c r="W36" s="236">
        <v>404</v>
      </c>
      <c r="X36" s="306">
        <v>17.5</v>
      </c>
      <c r="Y36" s="104">
        <f t="shared" si="0"/>
        <v>278</v>
      </c>
      <c r="Z36" s="104">
        <v>31</v>
      </c>
      <c r="AA36" s="30"/>
    </row>
    <row r="37" spans="1:27" ht="12.75">
      <c r="A37" s="83" t="s">
        <v>154</v>
      </c>
      <c r="B37" s="78">
        <v>30</v>
      </c>
      <c r="C37" s="112">
        <v>149</v>
      </c>
      <c r="D37" s="78">
        <v>2</v>
      </c>
      <c r="E37" s="78">
        <v>8</v>
      </c>
      <c r="F37" s="96">
        <v>1988</v>
      </c>
      <c r="G37" s="294">
        <v>0.0006157407407407408</v>
      </c>
      <c r="H37" s="301">
        <v>32</v>
      </c>
      <c r="I37" s="22">
        <v>7.25</v>
      </c>
      <c r="J37" s="34">
        <v>48</v>
      </c>
      <c r="K37" s="22">
        <v>7.15</v>
      </c>
      <c r="L37" s="34">
        <v>58</v>
      </c>
      <c r="M37" s="22">
        <v>7.4</v>
      </c>
      <c r="N37" s="34">
        <v>47</v>
      </c>
      <c r="O37" s="22">
        <v>7.6</v>
      </c>
      <c r="P37" s="34">
        <v>36</v>
      </c>
      <c r="Q37" s="107">
        <v>4.75</v>
      </c>
      <c r="R37" s="35">
        <v>13</v>
      </c>
      <c r="S37" s="233">
        <v>9.1</v>
      </c>
      <c r="T37" s="303">
        <v>15.5</v>
      </c>
      <c r="U37" s="206">
        <v>37.85</v>
      </c>
      <c r="V37" s="303">
        <v>11</v>
      </c>
      <c r="W37" s="236">
        <v>395</v>
      </c>
      <c r="X37" s="306">
        <v>26.5</v>
      </c>
      <c r="Y37" s="104">
        <f t="shared" si="0"/>
        <v>287</v>
      </c>
      <c r="Z37" s="104">
        <v>32</v>
      </c>
      <c r="AA37" s="30"/>
    </row>
    <row r="38" spans="1:27" ht="12.75">
      <c r="A38" s="83" t="s">
        <v>156</v>
      </c>
      <c r="B38" s="78">
        <v>31</v>
      </c>
      <c r="C38" s="112">
        <v>151</v>
      </c>
      <c r="D38" s="78">
        <v>2</v>
      </c>
      <c r="E38" s="78">
        <v>5</v>
      </c>
      <c r="F38" s="96">
        <v>1989</v>
      </c>
      <c r="G38" s="294">
        <v>0.0006180555555555556</v>
      </c>
      <c r="H38" s="301">
        <v>33</v>
      </c>
      <c r="I38" s="22">
        <v>8.8</v>
      </c>
      <c r="J38" s="34">
        <v>13</v>
      </c>
      <c r="K38" s="22">
        <v>8.3</v>
      </c>
      <c r="L38" s="34">
        <v>35.5</v>
      </c>
      <c r="M38" s="22">
        <v>7.35</v>
      </c>
      <c r="N38" s="34">
        <v>49</v>
      </c>
      <c r="O38" s="22">
        <v>7.1</v>
      </c>
      <c r="P38" s="34">
        <v>43</v>
      </c>
      <c r="Q38" s="107">
        <v>5.31</v>
      </c>
      <c r="R38" s="35">
        <v>25</v>
      </c>
      <c r="S38" s="233">
        <v>9.3</v>
      </c>
      <c r="T38" s="303">
        <v>25</v>
      </c>
      <c r="U38" s="206">
        <v>32.18</v>
      </c>
      <c r="V38" s="303">
        <v>28</v>
      </c>
      <c r="W38" s="236">
        <v>378</v>
      </c>
      <c r="X38" s="306">
        <v>36.5</v>
      </c>
      <c r="Y38" s="104">
        <f t="shared" si="0"/>
        <v>288</v>
      </c>
      <c r="Z38" s="104">
        <v>33</v>
      </c>
      <c r="AA38" s="30"/>
    </row>
    <row r="39" spans="1:27" ht="12.75">
      <c r="A39" s="83" t="s">
        <v>150</v>
      </c>
      <c r="B39" s="78">
        <v>26</v>
      </c>
      <c r="C39" s="112">
        <v>142</v>
      </c>
      <c r="D39" s="78">
        <v>2</v>
      </c>
      <c r="E39" s="78">
        <v>8</v>
      </c>
      <c r="F39" s="96">
        <v>1989</v>
      </c>
      <c r="G39" s="294">
        <v>0.0005972222222222222</v>
      </c>
      <c r="H39" s="301">
        <v>26</v>
      </c>
      <c r="I39" s="22">
        <v>6.95</v>
      </c>
      <c r="J39" s="34">
        <v>50</v>
      </c>
      <c r="K39" s="22">
        <v>8.45</v>
      </c>
      <c r="L39" s="34">
        <v>24.5</v>
      </c>
      <c r="M39" s="22">
        <v>7.6</v>
      </c>
      <c r="N39" s="34">
        <v>43</v>
      </c>
      <c r="O39" s="22">
        <v>6.75</v>
      </c>
      <c r="P39" s="34">
        <v>54</v>
      </c>
      <c r="Q39" s="107">
        <v>5.02</v>
      </c>
      <c r="R39" s="35">
        <v>17.5</v>
      </c>
      <c r="S39" s="233">
        <v>9.2</v>
      </c>
      <c r="T39" s="303">
        <v>21</v>
      </c>
      <c r="U39" s="206">
        <v>34.7</v>
      </c>
      <c r="V39" s="303">
        <v>20.5</v>
      </c>
      <c r="W39" s="236">
        <v>384</v>
      </c>
      <c r="X39" s="306">
        <v>32.5</v>
      </c>
      <c r="Y39" s="104">
        <f t="shared" si="0"/>
        <v>289</v>
      </c>
      <c r="Z39" s="104">
        <v>34</v>
      </c>
      <c r="AA39" s="30"/>
    </row>
    <row r="40" spans="1:27" ht="12.75">
      <c r="A40" s="83" t="s">
        <v>105</v>
      </c>
      <c r="B40" s="78">
        <v>23</v>
      </c>
      <c r="C40" s="112">
        <v>134</v>
      </c>
      <c r="D40" s="78">
        <v>1</v>
      </c>
      <c r="E40" s="78">
        <v>3</v>
      </c>
      <c r="F40" s="96">
        <v>1987</v>
      </c>
      <c r="G40" s="294">
        <v>0.0006689814814814814</v>
      </c>
      <c r="H40" s="301">
        <v>44.5</v>
      </c>
      <c r="I40" s="22">
        <v>8.9</v>
      </c>
      <c r="J40" s="34">
        <v>10</v>
      </c>
      <c r="K40" s="22">
        <v>9.1</v>
      </c>
      <c r="L40" s="34">
        <v>7.5</v>
      </c>
      <c r="M40" s="22">
        <v>8.7</v>
      </c>
      <c r="N40" s="34">
        <v>13</v>
      </c>
      <c r="O40" s="22">
        <v>8.35</v>
      </c>
      <c r="P40" s="34">
        <v>25</v>
      </c>
      <c r="Q40" s="107">
        <v>6.48</v>
      </c>
      <c r="R40" s="35">
        <v>44</v>
      </c>
      <c r="S40" s="233">
        <v>9.9</v>
      </c>
      <c r="T40" s="303">
        <v>48.5</v>
      </c>
      <c r="U40" s="206">
        <v>26.09</v>
      </c>
      <c r="V40" s="303">
        <v>50</v>
      </c>
      <c r="W40" s="236">
        <v>364</v>
      </c>
      <c r="X40" s="306">
        <v>47.5</v>
      </c>
      <c r="Y40" s="104">
        <f t="shared" si="0"/>
        <v>290</v>
      </c>
      <c r="Z40" s="104">
        <v>35</v>
      </c>
      <c r="AA40" s="30"/>
    </row>
    <row r="41" spans="1:27" ht="12.75">
      <c r="A41" s="83" t="s">
        <v>139</v>
      </c>
      <c r="B41" s="78">
        <v>12</v>
      </c>
      <c r="C41" s="112">
        <v>123</v>
      </c>
      <c r="D41" s="78">
        <v>1</v>
      </c>
      <c r="E41" s="78">
        <v>1</v>
      </c>
      <c r="F41" s="96">
        <v>1987</v>
      </c>
      <c r="G41" s="294">
        <v>0.0005833333333333334</v>
      </c>
      <c r="H41" s="301">
        <v>24</v>
      </c>
      <c r="I41" s="22">
        <v>8.65</v>
      </c>
      <c r="J41" s="34">
        <v>17</v>
      </c>
      <c r="K41" s="22">
        <v>8.35</v>
      </c>
      <c r="L41" s="34">
        <v>31.5</v>
      </c>
      <c r="M41" s="22">
        <v>7.15</v>
      </c>
      <c r="N41" s="34">
        <v>53</v>
      </c>
      <c r="O41" s="22">
        <v>8.05</v>
      </c>
      <c r="P41" s="34">
        <v>30.5</v>
      </c>
      <c r="Q41" s="107">
        <v>6.04</v>
      </c>
      <c r="R41" s="35">
        <v>38.5</v>
      </c>
      <c r="S41" s="233">
        <v>10</v>
      </c>
      <c r="T41" s="303">
        <v>51.5</v>
      </c>
      <c r="U41" s="206">
        <v>40</v>
      </c>
      <c r="V41" s="303">
        <v>6</v>
      </c>
      <c r="W41" s="236">
        <v>368</v>
      </c>
      <c r="X41" s="306">
        <v>43.5</v>
      </c>
      <c r="Y41" s="104">
        <f t="shared" si="0"/>
        <v>295.5</v>
      </c>
      <c r="Z41" s="104">
        <v>36</v>
      </c>
      <c r="AA41" s="30"/>
    </row>
    <row r="42" spans="1:27" ht="12.75">
      <c r="A42" s="83" t="s">
        <v>147</v>
      </c>
      <c r="B42" s="78">
        <v>25</v>
      </c>
      <c r="C42" s="112">
        <v>138</v>
      </c>
      <c r="D42" s="78">
        <v>2</v>
      </c>
      <c r="E42" s="78">
        <v>5</v>
      </c>
      <c r="F42" s="96">
        <v>1987</v>
      </c>
      <c r="G42" s="294">
        <v>0.0005069444444444444</v>
      </c>
      <c r="H42" s="301">
        <v>14</v>
      </c>
      <c r="I42" s="22">
        <v>8.6</v>
      </c>
      <c r="J42" s="34">
        <v>18</v>
      </c>
      <c r="K42" s="22">
        <v>8.35</v>
      </c>
      <c r="L42" s="34">
        <v>31.5</v>
      </c>
      <c r="M42" s="22">
        <v>7.1</v>
      </c>
      <c r="N42" s="34">
        <v>54</v>
      </c>
      <c r="O42" s="22">
        <v>6.75</v>
      </c>
      <c r="P42" s="34">
        <v>54</v>
      </c>
      <c r="Q42" s="107">
        <v>5.75</v>
      </c>
      <c r="R42" s="35">
        <v>32.5</v>
      </c>
      <c r="S42" s="233">
        <v>9.8</v>
      </c>
      <c r="T42" s="303">
        <v>44.5</v>
      </c>
      <c r="U42" s="206">
        <v>39.53</v>
      </c>
      <c r="V42" s="303">
        <v>8</v>
      </c>
      <c r="W42" s="236">
        <v>373</v>
      </c>
      <c r="X42" s="306">
        <v>41</v>
      </c>
      <c r="Y42" s="104">
        <f t="shared" si="0"/>
        <v>297.5</v>
      </c>
      <c r="Z42" s="104">
        <v>37</v>
      </c>
      <c r="AA42" s="30"/>
    </row>
    <row r="43" spans="1:27" ht="12.75">
      <c r="A43" s="83" t="s">
        <v>160</v>
      </c>
      <c r="B43" s="78">
        <v>33</v>
      </c>
      <c r="C43" s="112">
        <v>156</v>
      </c>
      <c r="D43" s="78">
        <v>1</v>
      </c>
      <c r="E43" s="78">
        <v>1</v>
      </c>
      <c r="F43" s="96">
        <v>1988</v>
      </c>
      <c r="G43" s="294">
        <v>0.0005081018518518519</v>
      </c>
      <c r="H43" s="301">
        <v>15.5</v>
      </c>
      <c r="I43" s="22">
        <v>5.95</v>
      </c>
      <c r="J43" s="34">
        <v>57</v>
      </c>
      <c r="K43" s="22">
        <v>7.6</v>
      </c>
      <c r="L43" s="34">
        <v>52.5</v>
      </c>
      <c r="M43" s="22">
        <v>5.9</v>
      </c>
      <c r="N43" s="34">
        <v>59</v>
      </c>
      <c r="O43" s="22">
        <v>6.8</v>
      </c>
      <c r="P43" s="34">
        <v>52</v>
      </c>
      <c r="Q43" s="107">
        <v>5.74</v>
      </c>
      <c r="R43" s="35">
        <v>31</v>
      </c>
      <c r="S43" s="233">
        <v>9.1</v>
      </c>
      <c r="T43" s="303">
        <v>15.5</v>
      </c>
      <c r="U43" s="206">
        <v>40.09</v>
      </c>
      <c r="V43" s="303">
        <v>4</v>
      </c>
      <c r="W43" s="236">
        <v>407</v>
      </c>
      <c r="X43" s="306">
        <v>14</v>
      </c>
      <c r="Y43" s="104">
        <f t="shared" si="0"/>
        <v>300.5</v>
      </c>
      <c r="Z43" s="104">
        <v>38</v>
      </c>
      <c r="AA43" s="30"/>
    </row>
    <row r="44" spans="1:27" ht="12.75">
      <c r="A44" s="83" t="s">
        <v>141</v>
      </c>
      <c r="B44" s="78">
        <v>14</v>
      </c>
      <c r="C44" s="112">
        <v>127</v>
      </c>
      <c r="D44" s="78">
        <v>2</v>
      </c>
      <c r="E44" s="78">
        <v>5</v>
      </c>
      <c r="F44" s="96">
        <v>1987</v>
      </c>
      <c r="G44" s="294">
        <v>0.0006493055555555556</v>
      </c>
      <c r="H44" s="301">
        <v>40.5</v>
      </c>
      <c r="I44" s="22">
        <v>8.1</v>
      </c>
      <c r="J44" s="34">
        <v>31.5</v>
      </c>
      <c r="K44" s="22">
        <v>8.15</v>
      </c>
      <c r="L44" s="34">
        <v>41</v>
      </c>
      <c r="M44" s="22">
        <v>7.5</v>
      </c>
      <c r="N44" s="34">
        <v>46</v>
      </c>
      <c r="O44" s="22">
        <v>8.85</v>
      </c>
      <c r="P44" s="34">
        <v>22</v>
      </c>
      <c r="Q44" s="107">
        <v>5.79</v>
      </c>
      <c r="R44" s="35">
        <v>34</v>
      </c>
      <c r="S44" s="233">
        <v>9.9</v>
      </c>
      <c r="T44" s="303">
        <v>48.5</v>
      </c>
      <c r="U44" s="206">
        <v>39.61</v>
      </c>
      <c r="V44" s="303">
        <v>7</v>
      </c>
      <c r="W44" s="236">
        <v>385</v>
      </c>
      <c r="X44" s="306">
        <v>30.5</v>
      </c>
      <c r="Y44" s="104">
        <f t="shared" si="0"/>
        <v>301</v>
      </c>
      <c r="Z44" s="104">
        <v>39</v>
      </c>
      <c r="AA44" s="30"/>
    </row>
    <row r="45" spans="1:27" ht="12.75">
      <c r="A45" s="83" t="s">
        <v>162</v>
      </c>
      <c r="B45" s="78">
        <v>36</v>
      </c>
      <c r="C45" s="112">
        <v>162</v>
      </c>
      <c r="D45" s="78">
        <v>1</v>
      </c>
      <c r="E45" s="78">
        <v>2</v>
      </c>
      <c r="F45" s="96">
        <v>1988</v>
      </c>
      <c r="G45" s="294">
        <v>0.0006643518518518518</v>
      </c>
      <c r="H45" s="301">
        <v>43</v>
      </c>
      <c r="I45" s="22">
        <v>8.35</v>
      </c>
      <c r="J45" s="34">
        <v>25.5</v>
      </c>
      <c r="K45" s="22">
        <v>7.95</v>
      </c>
      <c r="L45" s="34">
        <v>48</v>
      </c>
      <c r="M45" s="22">
        <v>8.4</v>
      </c>
      <c r="N45" s="34">
        <v>22.5</v>
      </c>
      <c r="O45" s="22">
        <v>8.125</v>
      </c>
      <c r="P45" s="34">
        <v>28</v>
      </c>
      <c r="Q45" s="107">
        <v>8.45</v>
      </c>
      <c r="R45" s="35">
        <v>58</v>
      </c>
      <c r="S45" s="233">
        <v>9.1</v>
      </c>
      <c r="T45" s="303">
        <v>15.5</v>
      </c>
      <c r="U45" s="206">
        <v>25.08</v>
      </c>
      <c r="V45" s="303">
        <v>54</v>
      </c>
      <c r="W45" s="236">
        <v>419</v>
      </c>
      <c r="X45" s="306">
        <v>10.5</v>
      </c>
      <c r="Y45" s="104">
        <f t="shared" si="0"/>
        <v>305</v>
      </c>
      <c r="Z45" s="104">
        <v>40</v>
      </c>
      <c r="AA45" s="30"/>
    </row>
    <row r="46" spans="1:27" ht="12.75">
      <c r="A46" s="83" t="s">
        <v>137</v>
      </c>
      <c r="B46" s="78">
        <v>11</v>
      </c>
      <c r="C46" s="112">
        <v>121</v>
      </c>
      <c r="D46" s="78">
        <v>1</v>
      </c>
      <c r="E46" s="78">
        <v>2</v>
      </c>
      <c r="F46" s="96">
        <v>1988</v>
      </c>
      <c r="G46" s="294">
        <v>0.0006701388888888888</v>
      </c>
      <c r="H46" s="301">
        <v>46</v>
      </c>
      <c r="I46" s="22">
        <v>7</v>
      </c>
      <c r="J46" s="34">
        <v>49</v>
      </c>
      <c r="K46" s="22">
        <v>8.65</v>
      </c>
      <c r="L46" s="34">
        <v>17.5</v>
      </c>
      <c r="M46" s="22">
        <v>8.45</v>
      </c>
      <c r="N46" s="34">
        <v>21</v>
      </c>
      <c r="O46" s="22">
        <v>7.9</v>
      </c>
      <c r="P46" s="34">
        <v>32</v>
      </c>
      <c r="Q46" s="107">
        <v>5.45</v>
      </c>
      <c r="R46" s="35">
        <v>28</v>
      </c>
      <c r="S46" s="233">
        <v>9.6</v>
      </c>
      <c r="T46" s="303">
        <v>36</v>
      </c>
      <c r="U46" s="206">
        <v>30.4</v>
      </c>
      <c r="V46" s="303">
        <v>34</v>
      </c>
      <c r="W46" s="236">
        <v>358</v>
      </c>
      <c r="X46" s="306">
        <v>52</v>
      </c>
      <c r="Y46" s="104">
        <f t="shared" si="0"/>
        <v>315.5</v>
      </c>
      <c r="Z46" s="104">
        <v>41</v>
      </c>
      <c r="AA46" s="30"/>
    </row>
    <row r="47" spans="1:27" ht="12.75">
      <c r="A47" s="83" t="s">
        <v>152</v>
      </c>
      <c r="B47" s="78">
        <v>28</v>
      </c>
      <c r="C47" s="112">
        <v>145</v>
      </c>
      <c r="D47" s="78">
        <v>1</v>
      </c>
      <c r="E47" s="78">
        <v>2</v>
      </c>
      <c r="F47" s="96">
        <v>1988</v>
      </c>
      <c r="G47" s="294">
        <v>0.0005844907407407408</v>
      </c>
      <c r="H47" s="301">
        <v>25</v>
      </c>
      <c r="I47" s="22">
        <v>6.15</v>
      </c>
      <c r="J47" s="34">
        <v>52.5</v>
      </c>
      <c r="K47" s="22">
        <v>8.35</v>
      </c>
      <c r="L47" s="34">
        <v>31.5</v>
      </c>
      <c r="M47" s="22">
        <v>7.8</v>
      </c>
      <c r="N47" s="34">
        <v>37.5</v>
      </c>
      <c r="O47" s="22">
        <v>9</v>
      </c>
      <c r="P47" s="34">
        <v>20</v>
      </c>
      <c r="Q47" s="107">
        <v>7.18</v>
      </c>
      <c r="R47" s="35">
        <v>51</v>
      </c>
      <c r="S47" s="233">
        <v>9.6</v>
      </c>
      <c r="T47" s="303">
        <v>36</v>
      </c>
      <c r="U47" s="206">
        <v>28.65</v>
      </c>
      <c r="V47" s="303">
        <v>43</v>
      </c>
      <c r="W47" s="236">
        <v>386</v>
      </c>
      <c r="X47" s="306">
        <v>29</v>
      </c>
      <c r="Y47" s="104">
        <f t="shared" si="0"/>
        <v>325.5</v>
      </c>
      <c r="Z47" s="104">
        <v>42</v>
      </c>
      <c r="AA47" s="30"/>
    </row>
    <row r="48" spans="1:27" ht="12.75">
      <c r="A48" s="83" t="s">
        <v>133</v>
      </c>
      <c r="B48" s="78">
        <v>8</v>
      </c>
      <c r="C48" s="112">
        <v>113</v>
      </c>
      <c r="D48" s="78">
        <v>1</v>
      </c>
      <c r="E48" s="78">
        <v>3</v>
      </c>
      <c r="F48" s="96">
        <v>1990</v>
      </c>
      <c r="G48" s="294">
        <v>0.0006134259259259259</v>
      </c>
      <c r="H48" s="301">
        <v>31</v>
      </c>
      <c r="I48" s="22">
        <v>5.5</v>
      </c>
      <c r="J48" s="34">
        <v>58.5</v>
      </c>
      <c r="K48" s="22">
        <v>7.55</v>
      </c>
      <c r="L48" s="34">
        <v>54</v>
      </c>
      <c r="M48" s="22">
        <v>7.65</v>
      </c>
      <c r="N48" s="34">
        <v>40.5</v>
      </c>
      <c r="O48" s="22">
        <v>6.85</v>
      </c>
      <c r="P48" s="34">
        <v>50.5</v>
      </c>
      <c r="Q48" s="107">
        <v>5.61</v>
      </c>
      <c r="R48" s="35">
        <v>30</v>
      </c>
      <c r="S48" s="233">
        <v>9.4</v>
      </c>
      <c r="T48" s="303">
        <v>29</v>
      </c>
      <c r="U48" s="206">
        <v>35.9</v>
      </c>
      <c r="V48" s="303">
        <v>17</v>
      </c>
      <c r="W48" s="236">
        <v>398</v>
      </c>
      <c r="X48" s="306">
        <v>23.5</v>
      </c>
      <c r="Y48" s="104">
        <f t="shared" si="0"/>
        <v>334</v>
      </c>
      <c r="Z48" s="104">
        <v>43</v>
      </c>
      <c r="AA48" s="30"/>
    </row>
    <row r="49" spans="1:27" ht="12.75">
      <c r="A49" s="83" t="s">
        <v>221</v>
      </c>
      <c r="B49" s="78">
        <v>23</v>
      </c>
      <c r="C49" s="112">
        <v>135</v>
      </c>
      <c r="D49" s="78">
        <v>1</v>
      </c>
      <c r="E49" s="78">
        <v>3</v>
      </c>
      <c r="F49" s="96">
        <v>1990</v>
      </c>
      <c r="G49" s="294">
        <v>0.0005358796296296295</v>
      </c>
      <c r="H49" s="301">
        <v>18</v>
      </c>
      <c r="I49" s="22">
        <v>8.7</v>
      </c>
      <c r="J49" s="34">
        <v>16</v>
      </c>
      <c r="K49" s="22">
        <v>8.2</v>
      </c>
      <c r="L49" s="34">
        <v>40</v>
      </c>
      <c r="M49" s="22">
        <v>7.95</v>
      </c>
      <c r="N49" s="34">
        <v>32.5</v>
      </c>
      <c r="O49" s="22">
        <v>6.75</v>
      </c>
      <c r="P49" s="34">
        <v>54</v>
      </c>
      <c r="Q49" s="107">
        <v>7.32</v>
      </c>
      <c r="R49" s="35">
        <v>54</v>
      </c>
      <c r="S49" s="233">
        <v>9.7</v>
      </c>
      <c r="T49" s="303">
        <v>40</v>
      </c>
      <c r="U49" s="206">
        <v>32.66</v>
      </c>
      <c r="V49" s="303">
        <v>26</v>
      </c>
      <c r="W49" s="236">
        <v>356</v>
      </c>
      <c r="X49" s="306">
        <v>54.5</v>
      </c>
      <c r="Y49" s="104">
        <f t="shared" si="0"/>
        <v>335</v>
      </c>
      <c r="Z49" s="104">
        <v>44</v>
      </c>
      <c r="AA49" s="30"/>
    </row>
    <row r="50" spans="1:27" ht="12.75">
      <c r="A50" s="83" t="s">
        <v>115</v>
      </c>
      <c r="B50" s="78">
        <v>44</v>
      </c>
      <c r="C50" s="112">
        <v>168</v>
      </c>
      <c r="D50" s="78">
        <v>2</v>
      </c>
      <c r="E50" s="78">
        <v>7</v>
      </c>
      <c r="F50" s="96">
        <v>1987</v>
      </c>
      <c r="G50" s="294">
        <v>0.0006331018518518519</v>
      </c>
      <c r="H50" s="301">
        <v>36</v>
      </c>
      <c r="I50" s="22">
        <v>5.4</v>
      </c>
      <c r="J50" s="34">
        <v>60</v>
      </c>
      <c r="K50" s="22">
        <v>7.95</v>
      </c>
      <c r="L50" s="34">
        <v>48</v>
      </c>
      <c r="M50" s="22">
        <v>7.65</v>
      </c>
      <c r="N50" s="34">
        <v>40.5</v>
      </c>
      <c r="O50" s="22">
        <v>9.2</v>
      </c>
      <c r="P50" s="34">
        <v>18</v>
      </c>
      <c r="Q50" s="107">
        <v>7.68</v>
      </c>
      <c r="R50" s="35">
        <v>56</v>
      </c>
      <c r="S50" s="233">
        <v>9.3</v>
      </c>
      <c r="T50" s="303">
        <v>25</v>
      </c>
      <c r="U50" s="206">
        <v>36.8</v>
      </c>
      <c r="V50" s="303">
        <v>13</v>
      </c>
      <c r="W50" s="236">
        <v>374</v>
      </c>
      <c r="X50" s="306">
        <v>39</v>
      </c>
      <c r="Y50" s="104">
        <f t="shared" si="0"/>
        <v>335.5</v>
      </c>
      <c r="Z50" s="104">
        <v>45</v>
      </c>
      <c r="AA50" s="30"/>
    </row>
    <row r="51" spans="1:27" ht="12.75">
      <c r="A51" s="83" t="s">
        <v>108</v>
      </c>
      <c r="B51" s="78">
        <v>30</v>
      </c>
      <c r="C51" s="112">
        <v>148</v>
      </c>
      <c r="D51" s="78">
        <v>2</v>
      </c>
      <c r="E51" s="78">
        <v>8</v>
      </c>
      <c r="F51" s="96">
        <v>1988</v>
      </c>
      <c r="G51" s="294">
        <v>0.0008680555555555555</v>
      </c>
      <c r="H51" s="301">
        <v>61</v>
      </c>
      <c r="I51" s="22">
        <v>7.95</v>
      </c>
      <c r="J51" s="34">
        <v>37.5</v>
      </c>
      <c r="K51" s="22">
        <v>8.1</v>
      </c>
      <c r="L51" s="34">
        <v>42.5</v>
      </c>
      <c r="M51" s="22">
        <v>8</v>
      </c>
      <c r="N51" s="34">
        <v>31</v>
      </c>
      <c r="O51" s="22">
        <v>9.05</v>
      </c>
      <c r="P51" s="34">
        <v>19</v>
      </c>
      <c r="Q51" s="107">
        <v>6.18</v>
      </c>
      <c r="R51" s="35">
        <v>41</v>
      </c>
      <c r="S51" s="233">
        <v>10</v>
      </c>
      <c r="T51" s="303">
        <v>51.5</v>
      </c>
      <c r="U51" s="206">
        <v>38.93</v>
      </c>
      <c r="V51" s="303">
        <v>9</v>
      </c>
      <c r="W51" s="236">
        <v>364</v>
      </c>
      <c r="X51" s="306">
        <v>47.5</v>
      </c>
      <c r="Y51" s="104">
        <f t="shared" si="0"/>
        <v>340</v>
      </c>
      <c r="Z51" s="104">
        <v>46</v>
      </c>
      <c r="AA51" s="30"/>
    </row>
    <row r="52" spans="1:27" ht="12.75">
      <c r="A52" s="83" t="s">
        <v>151</v>
      </c>
      <c r="B52" s="78">
        <v>28</v>
      </c>
      <c r="C52" s="112">
        <v>143</v>
      </c>
      <c r="D52" s="78">
        <v>1</v>
      </c>
      <c r="E52" s="78">
        <v>2</v>
      </c>
      <c r="F52" s="96">
        <v>1989</v>
      </c>
      <c r="G52" s="294">
        <v>0.0004618055555555555</v>
      </c>
      <c r="H52" s="301">
        <v>5</v>
      </c>
      <c r="I52" s="22">
        <v>8</v>
      </c>
      <c r="J52" s="34">
        <v>34.5</v>
      </c>
      <c r="K52" s="22">
        <v>7.1</v>
      </c>
      <c r="L52" s="34">
        <v>59</v>
      </c>
      <c r="M52" s="22">
        <v>7.6</v>
      </c>
      <c r="N52" s="34">
        <v>43</v>
      </c>
      <c r="O52" s="22">
        <v>7</v>
      </c>
      <c r="P52" s="34">
        <v>45.5</v>
      </c>
      <c r="Q52" s="107">
        <v>5.32</v>
      </c>
      <c r="R52" s="35">
        <v>26</v>
      </c>
      <c r="S52" s="233">
        <v>9.7</v>
      </c>
      <c r="T52" s="303">
        <v>40</v>
      </c>
      <c r="U52" s="206">
        <v>28.91</v>
      </c>
      <c r="V52" s="303">
        <v>42</v>
      </c>
      <c r="W52" s="236">
        <v>359</v>
      </c>
      <c r="X52" s="306">
        <v>51</v>
      </c>
      <c r="Y52" s="104">
        <f t="shared" si="0"/>
        <v>346</v>
      </c>
      <c r="Z52" s="104">
        <v>47</v>
      </c>
      <c r="AA52" s="30"/>
    </row>
    <row r="53" spans="1:27" ht="12.75">
      <c r="A53" s="83" t="s">
        <v>104</v>
      </c>
      <c r="B53" s="78">
        <v>16</v>
      </c>
      <c r="C53" s="112">
        <v>129</v>
      </c>
      <c r="D53" s="78">
        <v>2</v>
      </c>
      <c r="E53" s="78">
        <v>6</v>
      </c>
      <c r="F53" s="96">
        <v>1989</v>
      </c>
      <c r="G53" s="294">
        <v>0.0005081018518518519</v>
      </c>
      <c r="H53" s="301">
        <v>15.5</v>
      </c>
      <c r="I53" s="22">
        <v>7.85</v>
      </c>
      <c r="J53" s="34">
        <v>39.5</v>
      </c>
      <c r="K53" s="22">
        <v>7.85</v>
      </c>
      <c r="L53" s="34">
        <v>50</v>
      </c>
      <c r="M53" s="22">
        <v>5.6</v>
      </c>
      <c r="N53" s="34">
        <v>60</v>
      </c>
      <c r="O53" s="22">
        <v>8.7</v>
      </c>
      <c r="P53" s="34">
        <v>23</v>
      </c>
      <c r="Q53" s="107">
        <v>7.27</v>
      </c>
      <c r="R53" s="35">
        <v>52</v>
      </c>
      <c r="S53" s="233">
        <v>9.7</v>
      </c>
      <c r="T53" s="303">
        <v>40</v>
      </c>
      <c r="U53" s="206">
        <v>24.42</v>
      </c>
      <c r="V53" s="303">
        <v>59</v>
      </c>
      <c r="W53" s="236">
        <v>374</v>
      </c>
      <c r="X53" s="306">
        <v>39</v>
      </c>
      <c r="Y53" s="104">
        <f t="shared" si="0"/>
        <v>378</v>
      </c>
      <c r="Z53" s="104">
        <v>48</v>
      </c>
      <c r="AA53" s="30"/>
    </row>
    <row r="54" spans="1:27" ht="12.75">
      <c r="A54" s="83" t="s">
        <v>142</v>
      </c>
      <c r="B54" s="78">
        <v>16</v>
      </c>
      <c r="C54" s="112">
        <v>128</v>
      </c>
      <c r="D54" s="78">
        <v>2</v>
      </c>
      <c r="E54" s="78">
        <v>6</v>
      </c>
      <c r="F54" s="96">
        <v>1988</v>
      </c>
      <c r="G54" s="294">
        <v>0.0007060185185185185</v>
      </c>
      <c r="H54" s="301">
        <v>51</v>
      </c>
      <c r="I54" s="22">
        <v>3.1</v>
      </c>
      <c r="J54" s="34">
        <v>63</v>
      </c>
      <c r="K54" s="22">
        <v>8.3</v>
      </c>
      <c r="L54" s="34">
        <v>35.5</v>
      </c>
      <c r="M54" s="22">
        <v>5.15</v>
      </c>
      <c r="N54" s="34">
        <v>63</v>
      </c>
      <c r="O54" s="22">
        <v>7.4</v>
      </c>
      <c r="P54" s="34">
        <v>39</v>
      </c>
      <c r="Q54" s="107">
        <v>6.08</v>
      </c>
      <c r="R54" s="35">
        <v>40</v>
      </c>
      <c r="S54" s="233">
        <v>9.6</v>
      </c>
      <c r="T54" s="303">
        <v>36</v>
      </c>
      <c r="U54" s="206">
        <v>29.36</v>
      </c>
      <c r="V54" s="303">
        <v>40.5</v>
      </c>
      <c r="W54" s="236">
        <v>396</v>
      </c>
      <c r="X54" s="306">
        <v>25</v>
      </c>
      <c r="Y54" s="104">
        <f t="shared" si="0"/>
        <v>393</v>
      </c>
      <c r="Z54" s="104">
        <v>49</v>
      </c>
      <c r="AA54" s="30"/>
    </row>
    <row r="55" spans="1:27" ht="12.75">
      <c r="A55" s="83" t="s">
        <v>140</v>
      </c>
      <c r="B55" s="78">
        <v>14</v>
      </c>
      <c r="C55" s="112">
        <v>126</v>
      </c>
      <c r="D55" s="78">
        <v>2</v>
      </c>
      <c r="E55" s="78">
        <v>5</v>
      </c>
      <c r="F55" s="96">
        <v>1987</v>
      </c>
      <c r="G55" s="294">
        <v>0.0007245370370370371</v>
      </c>
      <c r="H55" s="301">
        <v>54</v>
      </c>
      <c r="I55" s="22">
        <v>8.25</v>
      </c>
      <c r="J55" s="34">
        <v>28.5</v>
      </c>
      <c r="K55" s="22">
        <v>8.4</v>
      </c>
      <c r="L55" s="34">
        <v>28</v>
      </c>
      <c r="M55" s="22">
        <v>7.25</v>
      </c>
      <c r="N55" s="34">
        <v>52</v>
      </c>
      <c r="O55" s="22">
        <v>7</v>
      </c>
      <c r="P55" s="34">
        <v>45.5</v>
      </c>
      <c r="Q55" s="107">
        <v>7</v>
      </c>
      <c r="R55" s="35">
        <v>50</v>
      </c>
      <c r="S55" s="233">
        <v>9.8</v>
      </c>
      <c r="T55" s="303">
        <v>44.5</v>
      </c>
      <c r="U55" s="206">
        <v>27.53</v>
      </c>
      <c r="V55" s="303">
        <v>48</v>
      </c>
      <c r="W55" s="236">
        <v>356</v>
      </c>
      <c r="X55" s="306">
        <v>54.5</v>
      </c>
      <c r="Y55" s="104">
        <f t="shared" si="0"/>
        <v>405</v>
      </c>
      <c r="Z55" s="104">
        <v>50</v>
      </c>
      <c r="AA55" s="30"/>
    </row>
    <row r="56" spans="1:27" ht="12.75">
      <c r="A56" s="83" t="s">
        <v>161</v>
      </c>
      <c r="B56" s="78">
        <v>33</v>
      </c>
      <c r="C56" s="112">
        <v>157</v>
      </c>
      <c r="D56" s="78">
        <v>1</v>
      </c>
      <c r="E56" s="78">
        <v>1</v>
      </c>
      <c r="F56" s="96">
        <v>1988</v>
      </c>
      <c r="G56" s="294">
        <v>0.0006041666666666667</v>
      </c>
      <c r="H56" s="301">
        <v>27</v>
      </c>
      <c r="I56" s="22">
        <v>5.5</v>
      </c>
      <c r="J56" s="34">
        <v>58.5</v>
      </c>
      <c r="K56" s="22">
        <v>7.35</v>
      </c>
      <c r="L56" s="34">
        <v>56.5</v>
      </c>
      <c r="M56" s="22">
        <v>6.75</v>
      </c>
      <c r="N56" s="34">
        <v>55</v>
      </c>
      <c r="O56" s="22">
        <v>6.1</v>
      </c>
      <c r="P56" s="34">
        <v>62</v>
      </c>
      <c r="Q56" s="107">
        <v>11.41</v>
      </c>
      <c r="R56" s="35">
        <v>63</v>
      </c>
      <c r="S56" s="233">
        <v>9.6</v>
      </c>
      <c r="T56" s="303">
        <v>36</v>
      </c>
      <c r="U56" s="206">
        <v>34.7</v>
      </c>
      <c r="V56" s="303">
        <v>20.5</v>
      </c>
      <c r="W56" s="236">
        <v>379</v>
      </c>
      <c r="X56" s="306">
        <v>34.5</v>
      </c>
      <c r="Y56" s="104">
        <f t="shared" si="0"/>
        <v>413</v>
      </c>
      <c r="Z56" s="104">
        <v>51</v>
      </c>
      <c r="AA56" s="30"/>
    </row>
    <row r="57" spans="1:27" ht="12.75">
      <c r="A57" s="83" t="s">
        <v>159</v>
      </c>
      <c r="B57" s="78">
        <v>33</v>
      </c>
      <c r="C57" s="112">
        <v>155</v>
      </c>
      <c r="D57" s="78">
        <v>1</v>
      </c>
      <c r="E57" s="78">
        <v>1</v>
      </c>
      <c r="F57" s="96">
        <v>1990</v>
      </c>
      <c r="G57" s="294">
        <v>0.0009664351851851852</v>
      </c>
      <c r="H57" s="301">
        <v>62</v>
      </c>
      <c r="I57" s="22">
        <v>7.95</v>
      </c>
      <c r="J57" s="34">
        <v>37.5</v>
      </c>
      <c r="K57" s="22">
        <v>7.35</v>
      </c>
      <c r="L57" s="34">
        <v>56.5</v>
      </c>
      <c r="M57" s="22">
        <v>7.8</v>
      </c>
      <c r="N57" s="34">
        <v>37.5</v>
      </c>
      <c r="O57" s="22">
        <v>7.25</v>
      </c>
      <c r="P57" s="34">
        <v>40.5</v>
      </c>
      <c r="Q57" s="107">
        <v>7.3</v>
      </c>
      <c r="R57" s="35">
        <v>53</v>
      </c>
      <c r="S57" s="233">
        <v>9.8</v>
      </c>
      <c r="T57" s="303">
        <v>44.5</v>
      </c>
      <c r="U57" s="206">
        <v>31</v>
      </c>
      <c r="V57" s="303">
        <v>33</v>
      </c>
      <c r="W57" s="236">
        <v>361</v>
      </c>
      <c r="X57" s="306">
        <v>49.5</v>
      </c>
      <c r="Y57" s="104">
        <f t="shared" si="0"/>
        <v>414</v>
      </c>
      <c r="Z57" s="104">
        <v>52</v>
      </c>
      <c r="AA57" s="30"/>
    </row>
    <row r="58" spans="1:27" ht="12.75">
      <c r="A58" s="83" t="s">
        <v>143</v>
      </c>
      <c r="B58" s="78">
        <v>22</v>
      </c>
      <c r="C58" s="112">
        <v>130</v>
      </c>
      <c r="D58" s="78">
        <v>1</v>
      </c>
      <c r="E58" s="78">
        <v>4</v>
      </c>
      <c r="F58" s="96">
        <v>1989</v>
      </c>
      <c r="G58" s="294">
        <v>0.0006689814814814814</v>
      </c>
      <c r="H58" s="301">
        <v>44.5</v>
      </c>
      <c r="I58" s="22">
        <v>6.1</v>
      </c>
      <c r="J58" s="34">
        <v>54</v>
      </c>
      <c r="K58" s="22">
        <v>7.6</v>
      </c>
      <c r="L58" s="34">
        <v>52.5</v>
      </c>
      <c r="M58" s="22">
        <v>7.85</v>
      </c>
      <c r="N58" s="34">
        <v>35.5</v>
      </c>
      <c r="O58" s="22">
        <v>7.7</v>
      </c>
      <c r="P58" s="34">
        <v>34</v>
      </c>
      <c r="Q58" s="107">
        <v>8.97</v>
      </c>
      <c r="R58" s="35">
        <v>59</v>
      </c>
      <c r="S58" s="233">
        <v>10.6</v>
      </c>
      <c r="T58" s="303">
        <v>63.5</v>
      </c>
      <c r="U58" s="206">
        <v>33.87</v>
      </c>
      <c r="V58" s="303">
        <v>24</v>
      </c>
      <c r="W58" s="236">
        <v>357</v>
      </c>
      <c r="X58" s="306">
        <v>53</v>
      </c>
      <c r="Y58" s="104">
        <f t="shared" si="0"/>
        <v>420</v>
      </c>
      <c r="Z58" s="104">
        <v>53</v>
      </c>
      <c r="AA58" s="30"/>
    </row>
    <row r="59" spans="1:27" ht="12.75">
      <c r="A59" s="83" t="s">
        <v>138</v>
      </c>
      <c r="B59" s="78">
        <v>12</v>
      </c>
      <c r="C59" s="112">
        <v>122</v>
      </c>
      <c r="D59" s="78">
        <v>1</v>
      </c>
      <c r="E59" s="78">
        <v>1</v>
      </c>
      <c r="F59" s="96">
        <v>1989</v>
      </c>
      <c r="G59" s="294">
        <v>0.0006122685185185185</v>
      </c>
      <c r="H59" s="301">
        <v>30</v>
      </c>
      <c r="I59" s="22">
        <v>7.8</v>
      </c>
      <c r="J59" s="34">
        <v>41.5</v>
      </c>
      <c r="K59" s="22">
        <v>8.1</v>
      </c>
      <c r="L59" s="34">
        <v>42.5</v>
      </c>
      <c r="M59" s="22">
        <v>6.55</v>
      </c>
      <c r="N59" s="34">
        <v>56.5</v>
      </c>
      <c r="O59" s="22">
        <v>6.2</v>
      </c>
      <c r="P59" s="34">
        <v>60</v>
      </c>
      <c r="Q59" s="107">
        <v>6.94</v>
      </c>
      <c r="R59" s="35">
        <v>47.5</v>
      </c>
      <c r="S59" s="233">
        <v>10.2</v>
      </c>
      <c r="T59" s="303">
        <v>57.5</v>
      </c>
      <c r="U59" s="206">
        <v>28.12</v>
      </c>
      <c r="V59" s="303">
        <v>45</v>
      </c>
      <c r="W59" s="236">
        <v>365</v>
      </c>
      <c r="X59" s="306">
        <v>46</v>
      </c>
      <c r="Y59" s="104">
        <f t="shared" si="0"/>
        <v>426.5</v>
      </c>
      <c r="Z59" s="104">
        <v>54</v>
      </c>
      <c r="AA59" s="30"/>
    </row>
    <row r="60" spans="1:27" ht="12.75">
      <c r="A60" s="83" t="s">
        <v>148</v>
      </c>
      <c r="B60" s="78">
        <v>25</v>
      </c>
      <c r="C60" s="112">
        <v>139</v>
      </c>
      <c r="D60" s="78">
        <v>2</v>
      </c>
      <c r="E60" s="78">
        <v>5</v>
      </c>
      <c r="F60" s="96">
        <v>1988</v>
      </c>
      <c r="G60" s="294">
        <v>0.0007777777777777778</v>
      </c>
      <c r="H60" s="301">
        <v>59</v>
      </c>
      <c r="I60" s="22">
        <v>8.3</v>
      </c>
      <c r="J60" s="34">
        <v>27</v>
      </c>
      <c r="K60" s="22">
        <v>8.35</v>
      </c>
      <c r="L60" s="34">
        <v>31.5</v>
      </c>
      <c r="M60" s="22">
        <v>7.55</v>
      </c>
      <c r="N60" s="34">
        <v>45</v>
      </c>
      <c r="O60" s="22">
        <v>5.95</v>
      </c>
      <c r="P60" s="34">
        <v>63</v>
      </c>
      <c r="Q60" s="107">
        <v>9.25</v>
      </c>
      <c r="R60" s="35">
        <v>60</v>
      </c>
      <c r="S60" s="233">
        <v>10</v>
      </c>
      <c r="T60" s="303">
        <v>51.5</v>
      </c>
      <c r="U60" s="206">
        <v>27.74</v>
      </c>
      <c r="V60" s="303">
        <v>47</v>
      </c>
      <c r="W60" s="236">
        <v>366</v>
      </c>
      <c r="X60" s="306">
        <v>45</v>
      </c>
      <c r="Y60" s="104">
        <f t="shared" si="0"/>
        <v>429</v>
      </c>
      <c r="Z60" s="104">
        <v>55</v>
      </c>
      <c r="AA60" s="30"/>
    </row>
    <row r="61" spans="1:27" ht="12.75">
      <c r="A61" s="83" t="s">
        <v>167</v>
      </c>
      <c r="B61" s="78">
        <v>44</v>
      </c>
      <c r="C61" s="112">
        <v>167</v>
      </c>
      <c r="D61" s="78">
        <v>2</v>
      </c>
      <c r="E61" s="78">
        <v>7</v>
      </c>
      <c r="F61" s="96">
        <v>1989</v>
      </c>
      <c r="G61" s="294">
        <v>0.0006724537037037038</v>
      </c>
      <c r="H61" s="301">
        <v>47.5</v>
      </c>
      <c r="I61" s="22">
        <v>6.15</v>
      </c>
      <c r="J61" s="34">
        <v>52.5</v>
      </c>
      <c r="K61" s="22">
        <v>7.95</v>
      </c>
      <c r="L61" s="34">
        <v>48</v>
      </c>
      <c r="M61" s="22">
        <v>7.6</v>
      </c>
      <c r="N61" s="34">
        <v>43</v>
      </c>
      <c r="O61" s="22">
        <v>7.7</v>
      </c>
      <c r="P61" s="34">
        <v>34</v>
      </c>
      <c r="Q61" s="107">
        <v>5.89</v>
      </c>
      <c r="R61" s="35">
        <v>35</v>
      </c>
      <c r="S61" s="233">
        <v>10.1</v>
      </c>
      <c r="T61" s="303">
        <v>54.5</v>
      </c>
      <c r="U61" s="206">
        <v>24.65</v>
      </c>
      <c r="V61" s="303">
        <v>56</v>
      </c>
      <c r="W61" s="236">
        <v>327</v>
      </c>
      <c r="X61" s="306">
        <v>62</v>
      </c>
      <c r="Y61" s="104">
        <f t="shared" si="0"/>
        <v>432.5</v>
      </c>
      <c r="Z61" s="104">
        <v>56</v>
      </c>
      <c r="AA61" s="30"/>
    </row>
    <row r="62" spans="1:27" ht="12.75">
      <c r="A62" s="83" t="s">
        <v>157</v>
      </c>
      <c r="B62" s="78">
        <v>32</v>
      </c>
      <c r="C62" s="112">
        <v>152</v>
      </c>
      <c r="D62" s="78">
        <v>1</v>
      </c>
      <c r="E62" s="78">
        <v>3</v>
      </c>
      <c r="F62" s="96">
        <v>1990</v>
      </c>
      <c r="G62" s="294">
        <v>0.0006354166666666666</v>
      </c>
      <c r="H62" s="301">
        <v>37</v>
      </c>
      <c r="I62" s="22">
        <v>7.6</v>
      </c>
      <c r="J62" s="34">
        <v>44</v>
      </c>
      <c r="K62" s="22">
        <v>6.15</v>
      </c>
      <c r="L62" s="34">
        <v>61</v>
      </c>
      <c r="M62" s="22">
        <v>5.45</v>
      </c>
      <c r="N62" s="34">
        <v>61</v>
      </c>
      <c r="O62" s="22">
        <v>6.2</v>
      </c>
      <c r="P62" s="34">
        <v>60</v>
      </c>
      <c r="Q62" s="107">
        <v>5.99</v>
      </c>
      <c r="R62" s="35">
        <v>37</v>
      </c>
      <c r="S62" s="233">
        <v>9.5</v>
      </c>
      <c r="T62" s="303">
        <v>32.5</v>
      </c>
      <c r="U62" s="206">
        <v>19.38</v>
      </c>
      <c r="V62" s="303">
        <v>64</v>
      </c>
      <c r="W62" s="236">
        <v>374</v>
      </c>
      <c r="X62" s="306">
        <v>39</v>
      </c>
      <c r="Y62" s="104">
        <f t="shared" si="0"/>
        <v>435.5</v>
      </c>
      <c r="Z62" s="104">
        <v>57</v>
      </c>
      <c r="AA62" s="30"/>
    </row>
    <row r="63" spans="1:27" ht="12.75">
      <c r="A63" s="83" t="s">
        <v>166</v>
      </c>
      <c r="B63" s="78">
        <v>40</v>
      </c>
      <c r="C63" s="112">
        <v>166</v>
      </c>
      <c r="D63" s="78">
        <v>2</v>
      </c>
      <c r="E63" s="78">
        <v>6</v>
      </c>
      <c r="F63" s="96">
        <v>1990</v>
      </c>
      <c r="G63" s="294">
        <v>0.0005659722222222222</v>
      </c>
      <c r="H63" s="301">
        <v>20</v>
      </c>
      <c r="I63" s="22">
        <v>7.65</v>
      </c>
      <c r="J63" s="34">
        <v>43</v>
      </c>
      <c r="K63" s="22">
        <v>8.05</v>
      </c>
      <c r="L63" s="34">
        <v>44.5</v>
      </c>
      <c r="M63" s="22">
        <v>7.85</v>
      </c>
      <c r="N63" s="34">
        <v>35.5</v>
      </c>
      <c r="O63" s="22">
        <v>6.7</v>
      </c>
      <c r="P63" s="34">
        <v>56</v>
      </c>
      <c r="Q63" s="107">
        <v>9.67</v>
      </c>
      <c r="R63" s="35">
        <v>61</v>
      </c>
      <c r="S63" s="233">
        <v>10.5</v>
      </c>
      <c r="T63" s="303">
        <v>62</v>
      </c>
      <c r="U63" s="206">
        <v>24.05</v>
      </c>
      <c r="V63" s="303">
        <v>60</v>
      </c>
      <c r="W63" s="236">
        <v>0</v>
      </c>
      <c r="X63" s="306">
        <v>64</v>
      </c>
      <c r="Y63" s="104">
        <f t="shared" si="0"/>
        <v>446</v>
      </c>
      <c r="Z63" s="104">
        <v>58</v>
      </c>
      <c r="AA63" s="30"/>
    </row>
    <row r="64" spans="1:27" ht="12.75">
      <c r="A64" s="83" t="s">
        <v>134</v>
      </c>
      <c r="B64" s="78">
        <v>8</v>
      </c>
      <c r="C64" s="112">
        <v>114</v>
      </c>
      <c r="D64" s="78">
        <v>1</v>
      </c>
      <c r="E64" s="78">
        <v>3</v>
      </c>
      <c r="F64" s="96">
        <v>1990</v>
      </c>
      <c r="G64" s="294">
        <v>0.0007916666666666668</v>
      </c>
      <c r="H64" s="301">
        <v>60</v>
      </c>
      <c r="I64" s="22">
        <v>7.8</v>
      </c>
      <c r="J64" s="34">
        <v>41.5</v>
      </c>
      <c r="K64" s="22">
        <v>6.55</v>
      </c>
      <c r="L64" s="34">
        <v>60</v>
      </c>
      <c r="M64" s="22">
        <v>7.35</v>
      </c>
      <c r="N64" s="34">
        <v>49</v>
      </c>
      <c r="O64" s="22">
        <v>6.85</v>
      </c>
      <c r="P64" s="34">
        <v>50.5</v>
      </c>
      <c r="Q64" s="107">
        <v>5.26</v>
      </c>
      <c r="R64" s="35">
        <v>24</v>
      </c>
      <c r="S64" s="233">
        <v>10.2</v>
      </c>
      <c r="T64" s="303">
        <v>57.5</v>
      </c>
      <c r="U64" s="206">
        <v>22.54</v>
      </c>
      <c r="V64" s="303">
        <v>62</v>
      </c>
      <c r="W64" s="236">
        <v>339</v>
      </c>
      <c r="X64" s="306">
        <v>58</v>
      </c>
      <c r="Y64" s="104">
        <f t="shared" si="0"/>
        <v>462.5</v>
      </c>
      <c r="Z64" s="104">
        <v>59</v>
      </c>
      <c r="AA64" s="30"/>
    </row>
    <row r="65" spans="1:27" ht="12.75">
      <c r="A65" s="83" t="s">
        <v>158</v>
      </c>
      <c r="B65" s="78">
        <v>33</v>
      </c>
      <c r="C65" s="112">
        <v>154</v>
      </c>
      <c r="D65" s="78">
        <v>1</v>
      </c>
      <c r="E65" s="78">
        <v>1</v>
      </c>
      <c r="F65" s="96">
        <v>1989</v>
      </c>
      <c r="G65" s="294">
        <v>0.0010127314814814814</v>
      </c>
      <c r="H65" s="301">
        <v>63</v>
      </c>
      <c r="I65" s="22">
        <v>8</v>
      </c>
      <c r="J65" s="34">
        <v>34.5</v>
      </c>
      <c r="K65" s="22">
        <v>5.25</v>
      </c>
      <c r="L65" s="34">
        <v>62</v>
      </c>
      <c r="M65" s="22">
        <v>6.4</v>
      </c>
      <c r="N65" s="34">
        <v>58</v>
      </c>
      <c r="O65" s="22">
        <v>6.9</v>
      </c>
      <c r="P65" s="34">
        <v>48.5</v>
      </c>
      <c r="Q65" s="107">
        <v>10.37</v>
      </c>
      <c r="R65" s="35">
        <v>62</v>
      </c>
      <c r="S65" s="233">
        <v>10.2</v>
      </c>
      <c r="T65" s="303">
        <v>57.5</v>
      </c>
      <c r="U65" s="206">
        <v>30.05</v>
      </c>
      <c r="V65" s="303">
        <v>36</v>
      </c>
      <c r="W65" s="236">
        <v>361</v>
      </c>
      <c r="X65" s="306">
        <v>49.5</v>
      </c>
      <c r="Y65" s="104">
        <f t="shared" si="0"/>
        <v>471</v>
      </c>
      <c r="Z65" s="104">
        <v>60</v>
      </c>
      <c r="AA65" s="30"/>
    </row>
    <row r="66" spans="1:27" ht="12.75">
      <c r="A66" s="83" t="s">
        <v>163</v>
      </c>
      <c r="B66" s="78">
        <v>38</v>
      </c>
      <c r="C66" s="112">
        <v>163</v>
      </c>
      <c r="D66" s="78">
        <v>2</v>
      </c>
      <c r="E66" s="78">
        <v>7</v>
      </c>
      <c r="F66" s="96">
        <v>1988</v>
      </c>
      <c r="G66" s="294">
        <v>0.0007291666666666667</v>
      </c>
      <c r="H66" s="301">
        <v>55</v>
      </c>
      <c r="I66" s="22">
        <v>5.3</v>
      </c>
      <c r="J66" s="34">
        <v>61</v>
      </c>
      <c r="K66" s="22">
        <v>8.25</v>
      </c>
      <c r="L66" s="34">
        <v>38.5</v>
      </c>
      <c r="M66" s="22">
        <v>6.55</v>
      </c>
      <c r="N66" s="34">
        <v>56.5</v>
      </c>
      <c r="O66" s="22">
        <v>6.65</v>
      </c>
      <c r="P66" s="34">
        <v>57</v>
      </c>
      <c r="Q66" s="107">
        <v>6.57</v>
      </c>
      <c r="R66" s="35">
        <v>46</v>
      </c>
      <c r="S66" s="233">
        <v>10.2</v>
      </c>
      <c r="T66" s="303">
        <v>57.5</v>
      </c>
      <c r="U66" s="206">
        <v>29.59</v>
      </c>
      <c r="V66" s="303">
        <v>38</v>
      </c>
      <c r="W66" s="236">
        <v>313</v>
      </c>
      <c r="X66" s="306">
        <v>63</v>
      </c>
      <c r="Y66" s="104">
        <f t="shared" si="0"/>
        <v>472.5</v>
      </c>
      <c r="Z66" s="104">
        <v>61</v>
      </c>
      <c r="AA66" s="30"/>
    </row>
    <row r="67" spans="1:27" ht="12.75">
      <c r="A67" s="83" t="s">
        <v>164</v>
      </c>
      <c r="B67" s="78">
        <v>38</v>
      </c>
      <c r="C67" s="112">
        <v>164</v>
      </c>
      <c r="D67" s="78">
        <v>2</v>
      </c>
      <c r="E67" s="78">
        <v>7</v>
      </c>
      <c r="F67" s="96">
        <v>1988</v>
      </c>
      <c r="G67" s="294">
        <v>0.000712962962962963</v>
      </c>
      <c r="H67" s="301">
        <v>53</v>
      </c>
      <c r="I67" s="22">
        <v>3.55</v>
      </c>
      <c r="J67" s="34">
        <v>62</v>
      </c>
      <c r="K67" s="22">
        <v>7.45</v>
      </c>
      <c r="L67" s="34">
        <v>55</v>
      </c>
      <c r="M67" s="22">
        <v>5.35</v>
      </c>
      <c r="N67" s="34">
        <v>62</v>
      </c>
      <c r="O67" s="22">
        <v>8.25</v>
      </c>
      <c r="P67" s="34">
        <v>26.5</v>
      </c>
      <c r="Q67" s="107">
        <v>6.56</v>
      </c>
      <c r="R67" s="35">
        <v>45</v>
      </c>
      <c r="S67" s="233">
        <v>10.3</v>
      </c>
      <c r="T67" s="303">
        <v>60.5</v>
      </c>
      <c r="U67" s="206">
        <v>24.6</v>
      </c>
      <c r="V67" s="303">
        <v>57</v>
      </c>
      <c r="W67" s="236">
        <v>332</v>
      </c>
      <c r="X67" s="306">
        <v>60</v>
      </c>
      <c r="Y67" s="104">
        <f t="shared" si="0"/>
        <v>481</v>
      </c>
      <c r="Z67" s="104">
        <v>62</v>
      </c>
      <c r="AA67" s="30"/>
    </row>
    <row r="68" spans="1:27" ht="12.75">
      <c r="A68" s="83" t="s">
        <v>110</v>
      </c>
      <c r="B68" s="78">
        <v>32</v>
      </c>
      <c r="C68" s="112">
        <v>153</v>
      </c>
      <c r="D68" s="78">
        <v>1</v>
      </c>
      <c r="E68" s="78">
        <v>3</v>
      </c>
      <c r="F68" s="96">
        <v>1989</v>
      </c>
      <c r="G68" s="294">
        <v>0.000605324074074074</v>
      </c>
      <c r="H68" s="301">
        <v>28</v>
      </c>
      <c r="I68" s="22">
        <v>7.45</v>
      </c>
      <c r="J68" s="34">
        <v>45</v>
      </c>
      <c r="K68" s="22">
        <v>5</v>
      </c>
      <c r="L68" s="34">
        <v>63</v>
      </c>
      <c r="M68" s="22">
        <v>7.3</v>
      </c>
      <c r="N68" s="34">
        <v>51</v>
      </c>
      <c r="O68" s="22">
        <v>6.2</v>
      </c>
      <c r="P68" s="34">
        <v>60</v>
      </c>
      <c r="Q68" s="107">
        <v>8.06</v>
      </c>
      <c r="R68" s="35">
        <v>57</v>
      </c>
      <c r="S68" s="233">
        <v>10.6</v>
      </c>
      <c r="T68" s="303">
        <v>63.5</v>
      </c>
      <c r="U68" s="206">
        <v>20.59</v>
      </c>
      <c r="V68" s="303">
        <v>63</v>
      </c>
      <c r="W68" s="236">
        <v>334</v>
      </c>
      <c r="X68" s="306">
        <v>59</v>
      </c>
      <c r="Y68" s="104">
        <f t="shared" si="0"/>
        <v>489.5</v>
      </c>
      <c r="Z68" s="104">
        <v>63</v>
      </c>
      <c r="AA68" s="30"/>
    </row>
    <row r="69" spans="1:27" ht="13.5" thickBot="1">
      <c r="A69" s="356" t="s">
        <v>315</v>
      </c>
      <c r="B69" s="171">
        <v>26</v>
      </c>
      <c r="C69" s="170">
        <v>141</v>
      </c>
      <c r="D69" s="86"/>
      <c r="E69" s="86"/>
      <c r="F69" s="298">
        <v>1987</v>
      </c>
      <c r="G69" s="295" t="s">
        <v>338</v>
      </c>
      <c r="H69" s="325"/>
      <c r="I69" s="27" t="s">
        <v>334</v>
      </c>
      <c r="J69" s="26"/>
      <c r="K69" s="27"/>
      <c r="L69" s="26">
        <v>100</v>
      </c>
      <c r="M69" s="27"/>
      <c r="N69" s="26">
        <v>100</v>
      </c>
      <c r="O69" s="27"/>
      <c r="P69" s="26">
        <v>100</v>
      </c>
      <c r="Q69" s="108"/>
      <c r="R69" s="36">
        <v>100</v>
      </c>
      <c r="S69" s="234">
        <v>10</v>
      </c>
      <c r="T69" s="304">
        <v>51.5</v>
      </c>
      <c r="U69" s="208">
        <v>31.99</v>
      </c>
      <c r="V69" s="304">
        <v>31</v>
      </c>
      <c r="W69" s="237">
        <v>368</v>
      </c>
      <c r="X69" s="307">
        <v>43.5</v>
      </c>
      <c r="Y69" s="106">
        <f t="shared" si="0"/>
        <v>526</v>
      </c>
      <c r="Z69" s="106">
        <v>64</v>
      </c>
      <c r="AA69" s="30"/>
    </row>
    <row r="70" spans="1:26" ht="12.75">
      <c r="A70" s="113"/>
      <c r="B70" s="113"/>
      <c r="C70" s="113"/>
      <c r="D70" s="114"/>
      <c r="E70" s="114"/>
      <c r="F70" s="113"/>
      <c r="G70" s="384"/>
      <c r="H70" s="384"/>
      <c r="I70" s="40"/>
      <c r="J70" s="41"/>
      <c r="K70" s="40"/>
      <c r="L70" s="41"/>
      <c r="M70" s="40"/>
      <c r="N70" s="41"/>
      <c r="O70" s="40"/>
      <c r="P70" s="41"/>
      <c r="Q70" s="117"/>
      <c r="R70" s="41"/>
      <c r="S70" s="255"/>
      <c r="T70" s="256"/>
      <c r="U70" s="257"/>
      <c r="V70" s="256"/>
      <c r="W70" s="258"/>
      <c r="X70" s="256"/>
      <c r="Y70" s="42"/>
      <c r="Z70" s="41"/>
    </row>
  </sheetData>
  <mergeCells count="12">
    <mergeCell ref="S3:X3"/>
    <mergeCell ref="S4:T4"/>
    <mergeCell ref="U4:V4"/>
    <mergeCell ref="W4:X4"/>
    <mergeCell ref="M4:N4"/>
    <mergeCell ref="O4:P4"/>
    <mergeCell ref="G70:H70"/>
    <mergeCell ref="Q3:R3"/>
    <mergeCell ref="G3:H3"/>
    <mergeCell ref="I3:P3"/>
    <mergeCell ref="I4:J4"/>
    <mergeCell ref="K4:L4"/>
  </mergeCells>
  <printOptions/>
  <pageMargins left="0.21" right="0.28" top="0.31" bottom="0.33" header="0.22" footer="0.27"/>
  <pageSetup horizontalDpi="360" verticalDpi="36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8"/>
  <sheetViews>
    <sheetView workbookViewId="0" topLeftCell="A1">
      <selection activeCell="G19" sqref="G19"/>
    </sheetView>
  </sheetViews>
  <sheetFormatPr defaultColWidth="9.00390625" defaultRowHeight="12.75"/>
  <cols>
    <col min="1" max="1" width="6.75390625" style="260" customWidth="1"/>
    <col min="2" max="2" width="5.625" style="260" customWidth="1"/>
    <col min="3" max="3" width="5.25390625" style="260" customWidth="1"/>
    <col min="4" max="4" width="19.375" style="260" customWidth="1"/>
    <col min="5" max="5" width="8.375" style="260" customWidth="1"/>
    <col min="6" max="6" width="12.00390625" style="260" customWidth="1"/>
    <col min="7" max="7" width="9.75390625" style="261" customWidth="1"/>
    <col min="8" max="8" width="9.00390625" style="261" customWidth="1"/>
    <col min="9" max="9" width="11.00390625" style="261" customWidth="1"/>
    <col min="10" max="10" width="9.75390625" style="261" customWidth="1"/>
    <col min="11" max="11" width="8.25390625" style="261" customWidth="1"/>
    <col min="12" max="12" width="11.00390625" style="261" customWidth="1"/>
    <col min="13" max="13" width="7.875" style="261" customWidth="1"/>
    <col min="14" max="15" width="9.125" style="260" customWidth="1"/>
    <col min="16" max="16" width="8.875" style="260" customWidth="1"/>
    <col min="17" max="16384" width="9.125" style="260" customWidth="1"/>
  </cols>
  <sheetData>
    <row r="1" spans="1:13" ht="12.75">
      <c r="A1" s="259" t="s">
        <v>242</v>
      </c>
      <c r="B1" s="259"/>
      <c r="C1" s="259"/>
      <c r="G1" s="260" t="s">
        <v>335</v>
      </c>
      <c r="I1" s="262"/>
      <c r="J1" s="262"/>
      <c r="K1" s="262"/>
      <c r="L1" s="262"/>
      <c r="M1" s="262"/>
    </row>
    <row r="2" spans="1:13" ht="12.75">
      <c r="A2" s="259" t="s">
        <v>336</v>
      </c>
      <c r="B2" s="259"/>
      <c r="G2" s="263">
        <v>37416</v>
      </c>
      <c r="I2" s="262"/>
      <c r="J2" s="262"/>
      <c r="K2" s="264"/>
      <c r="L2" s="262"/>
      <c r="M2" s="262"/>
    </row>
    <row r="3" spans="9:13" ht="12.75">
      <c r="I3" s="262"/>
      <c r="J3" s="262"/>
      <c r="K3" s="262"/>
      <c r="L3" s="262"/>
      <c r="M3" s="262"/>
    </row>
    <row r="4" spans="1:13" ht="13.5" thickBot="1">
      <c r="A4" s="260" t="s">
        <v>288</v>
      </c>
      <c r="I4" s="262"/>
      <c r="J4" s="262"/>
      <c r="K4" s="262"/>
      <c r="L4" s="262"/>
      <c r="M4" s="262"/>
    </row>
    <row r="5" spans="1:13" ht="12.75">
      <c r="A5" s="265" t="s">
        <v>37</v>
      </c>
      <c r="B5" s="266" t="s">
        <v>245</v>
      </c>
      <c r="C5" s="266" t="s">
        <v>15</v>
      </c>
      <c r="D5" s="266" t="s">
        <v>54</v>
      </c>
      <c r="E5" s="267" t="s">
        <v>246</v>
      </c>
      <c r="F5" s="268" t="s">
        <v>247</v>
      </c>
      <c r="G5" s="371" t="s">
        <v>337</v>
      </c>
      <c r="H5" s="372"/>
      <c r="I5" s="262"/>
      <c r="J5" s="262"/>
      <c r="K5" s="262"/>
      <c r="L5" s="262"/>
      <c r="M5" s="262"/>
    </row>
    <row r="6" spans="1:13" ht="13.5" thickBot="1">
      <c r="A6" s="158"/>
      <c r="B6" s="269"/>
      <c r="C6" s="269"/>
      <c r="D6" s="269"/>
      <c r="E6" s="270"/>
      <c r="F6" s="270"/>
      <c r="G6" s="271" t="s">
        <v>65</v>
      </c>
      <c r="H6" s="272" t="s">
        <v>37</v>
      </c>
      <c r="I6" s="262"/>
      <c r="J6" s="262"/>
      <c r="K6" s="262"/>
      <c r="L6" s="262"/>
      <c r="M6" s="262"/>
    </row>
    <row r="7" spans="1:13" ht="12.75">
      <c r="A7" s="273">
        <v>1</v>
      </c>
      <c r="B7" s="274">
        <v>60</v>
      </c>
      <c r="C7" s="275">
        <v>9</v>
      </c>
      <c r="D7" s="276" t="s">
        <v>121</v>
      </c>
      <c r="E7" s="275">
        <v>1975</v>
      </c>
      <c r="F7" s="276" t="s">
        <v>264</v>
      </c>
      <c r="G7" s="277">
        <v>0.0008263888888888888</v>
      </c>
      <c r="H7" s="278">
        <v>1</v>
      </c>
      <c r="I7" s="262"/>
      <c r="J7" s="262"/>
      <c r="K7" s="262"/>
      <c r="L7" s="262"/>
      <c r="M7" s="262"/>
    </row>
    <row r="8" spans="1:13" ht="12.75">
      <c r="A8" s="279">
        <v>2</v>
      </c>
      <c r="B8" s="274">
        <v>63</v>
      </c>
      <c r="C8" s="280">
        <v>11</v>
      </c>
      <c r="D8" s="281" t="s">
        <v>20</v>
      </c>
      <c r="E8" s="280">
        <v>1983</v>
      </c>
      <c r="F8" s="281" t="s">
        <v>261</v>
      </c>
      <c r="G8" s="282">
        <v>0.000837962962962963</v>
      </c>
      <c r="H8" s="283">
        <v>2</v>
      </c>
      <c r="I8" s="262"/>
      <c r="J8" s="262"/>
      <c r="K8" s="262"/>
      <c r="L8" s="262"/>
      <c r="M8" s="262"/>
    </row>
    <row r="9" spans="1:13" ht="12.75">
      <c r="A9" s="279">
        <v>3</v>
      </c>
      <c r="B9" s="274">
        <v>68</v>
      </c>
      <c r="C9" s="280">
        <v>32</v>
      </c>
      <c r="D9" s="284" t="s">
        <v>22</v>
      </c>
      <c r="E9" s="280">
        <v>1979</v>
      </c>
      <c r="F9" s="284" t="s">
        <v>284</v>
      </c>
      <c r="G9" s="282">
        <v>0.0009224537037037037</v>
      </c>
      <c r="H9" s="283">
        <v>3</v>
      </c>
      <c r="I9" s="262"/>
      <c r="J9" s="262"/>
      <c r="K9" s="262"/>
      <c r="L9" s="262"/>
      <c r="M9" s="262"/>
    </row>
    <row r="10" spans="1:13" ht="12.75">
      <c r="A10" s="279">
        <v>4</v>
      </c>
      <c r="B10" s="274">
        <v>64</v>
      </c>
      <c r="C10" s="280">
        <v>16</v>
      </c>
      <c r="D10" s="284" t="s">
        <v>123</v>
      </c>
      <c r="E10" s="280">
        <v>1983</v>
      </c>
      <c r="F10" s="284" t="s">
        <v>286</v>
      </c>
      <c r="G10" s="282">
        <v>0.0009340277777777777</v>
      </c>
      <c r="H10" s="283">
        <v>4</v>
      </c>
      <c r="I10" s="262"/>
      <c r="J10" s="262"/>
      <c r="K10" s="262"/>
      <c r="L10" s="262"/>
      <c r="M10" s="262"/>
    </row>
    <row r="11" spans="1:13" ht="12.75">
      <c r="A11" s="279">
        <v>5</v>
      </c>
      <c r="B11" s="274">
        <v>59</v>
      </c>
      <c r="C11" s="280">
        <v>9</v>
      </c>
      <c r="D11" s="284" t="s">
        <v>74</v>
      </c>
      <c r="E11" s="280">
        <v>1982</v>
      </c>
      <c r="F11" s="284" t="s">
        <v>252</v>
      </c>
      <c r="G11" s="282">
        <v>0.0009768518518518518</v>
      </c>
      <c r="H11" s="283">
        <v>5</v>
      </c>
      <c r="I11" s="262"/>
      <c r="J11" s="262"/>
      <c r="K11" s="262"/>
      <c r="L11" s="262"/>
      <c r="M11" s="262"/>
    </row>
    <row r="12" spans="1:13" ht="12.75">
      <c r="A12" s="279">
        <v>6</v>
      </c>
      <c r="B12" s="274">
        <v>62</v>
      </c>
      <c r="C12" s="280">
        <v>9</v>
      </c>
      <c r="D12" s="284" t="s">
        <v>122</v>
      </c>
      <c r="E12" s="280">
        <v>1977</v>
      </c>
      <c r="F12" s="284" t="s">
        <v>264</v>
      </c>
      <c r="G12" s="282">
        <v>0.0010601851851851853</v>
      </c>
      <c r="H12" s="283">
        <v>6</v>
      </c>
      <c r="I12" s="262"/>
      <c r="J12" s="262"/>
      <c r="K12" s="262"/>
      <c r="L12" s="262"/>
      <c r="M12" s="262"/>
    </row>
    <row r="13" spans="1:16" ht="12.75">
      <c r="A13" s="279">
        <v>7</v>
      </c>
      <c r="B13" s="274">
        <v>58</v>
      </c>
      <c r="C13" s="280">
        <v>3</v>
      </c>
      <c r="D13" s="284" t="s">
        <v>116</v>
      </c>
      <c r="E13" s="280">
        <v>1970</v>
      </c>
      <c r="F13" s="284" t="s">
        <v>285</v>
      </c>
      <c r="G13" s="282">
        <v>0.0011365740740740741</v>
      </c>
      <c r="H13" s="283">
        <v>7</v>
      </c>
      <c r="I13" s="262"/>
      <c r="J13" s="262"/>
      <c r="K13" s="262"/>
      <c r="L13" s="262"/>
      <c r="M13" s="262"/>
      <c r="P13" s="285"/>
    </row>
    <row r="14" spans="1:13" ht="12.75">
      <c r="A14" s="279">
        <v>8</v>
      </c>
      <c r="B14" s="274">
        <v>61</v>
      </c>
      <c r="C14" s="280">
        <v>9</v>
      </c>
      <c r="D14" s="284" t="s">
        <v>80</v>
      </c>
      <c r="E14" s="280">
        <v>1983</v>
      </c>
      <c r="F14" s="284" t="s">
        <v>252</v>
      </c>
      <c r="G14" s="282">
        <v>0.0011435185185185183</v>
      </c>
      <c r="H14" s="283">
        <v>8</v>
      </c>
      <c r="I14" s="262"/>
      <c r="J14" s="262"/>
      <c r="K14" s="262"/>
      <c r="L14" s="262"/>
      <c r="M14" s="262"/>
    </row>
    <row r="15" spans="1:13" ht="12.75">
      <c r="A15" s="279">
        <v>9</v>
      </c>
      <c r="B15" s="274">
        <v>56</v>
      </c>
      <c r="C15" s="280">
        <v>1</v>
      </c>
      <c r="D15" s="284" t="s">
        <v>79</v>
      </c>
      <c r="E15" s="280">
        <v>1983</v>
      </c>
      <c r="F15" s="284" t="s">
        <v>287</v>
      </c>
      <c r="G15" s="282">
        <v>0.0012152777777777778</v>
      </c>
      <c r="H15" s="283">
        <v>9</v>
      </c>
      <c r="I15" s="262"/>
      <c r="J15" s="262"/>
      <c r="K15" s="262"/>
      <c r="L15" s="262"/>
      <c r="M15" s="262"/>
    </row>
    <row r="16" spans="1:13" ht="12.75">
      <c r="A16" s="279">
        <v>10</v>
      </c>
      <c r="B16" s="274">
        <v>69</v>
      </c>
      <c r="C16" s="280">
        <v>32</v>
      </c>
      <c r="D16" s="284" t="s">
        <v>21</v>
      </c>
      <c r="E16" s="280">
        <v>1983</v>
      </c>
      <c r="F16" s="284" t="s">
        <v>258</v>
      </c>
      <c r="G16" s="282">
        <v>0.0012268518518518518</v>
      </c>
      <c r="H16" s="283">
        <v>10</v>
      </c>
      <c r="I16" s="262"/>
      <c r="J16" s="262"/>
      <c r="K16" s="262"/>
      <c r="L16" s="262"/>
      <c r="M16" s="262"/>
    </row>
    <row r="17" spans="1:13" ht="12.75">
      <c r="A17" s="279">
        <v>11</v>
      </c>
      <c r="B17" s="274">
        <v>67</v>
      </c>
      <c r="C17" s="280">
        <v>28</v>
      </c>
      <c r="D17" s="284" t="s">
        <v>124</v>
      </c>
      <c r="E17" s="280">
        <v>1954</v>
      </c>
      <c r="F17" s="284" t="s">
        <v>262</v>
      </c>
      <c r="G17" s="282">
        <v>0.0012326388888888888</v>
      </c>
      <c r="H17" s="283">
        <v>11</v>
      </c>
      <c r="I17" s="262"/>
      <c r="J17" s="262"/>
      <c r="K17" s="262"/>
      <c r="L17" s="262"/>
      <c r="M17" s="262"/>
    </row>
    <row r="18" spans="1:13" ht="13.5" thickBot="1">
      <c r="A18" s="286"/>
      <c r="B18" s="287">
        <v>66</v>
      </c>
      <c r="C18" s="288">
        <v>28</v>
      </c>
      <c r="D18" s="289" t="s">
        <v>283</v>
      </c>
      <c r="E18" s="288">
        <v>1975</v>
      </c>
      <c r="F18" s="289" t="s">
        <v>278</v>
      </c>
      <c r="G18" s="290" t="s">
        <v>342</v>
      </c>
      <c r="H18" s="291"/>
      <c r="I18" s="262"/>
      <c r="J18" s="262"/>
      <c r="K18" s="262"/>
      <c r="L18" s="262"/>
      <c r="M18" s="262"/>
    </row>
  </sheetData>
  <mergeCells count="1">
    <mergeCell ref="G5:H5"/>
  </mergeCells>
  <printOptions/>
  <pageMargins left="0.91" right="0.3" top="0.69" bottom="0.69" header="0.25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8"/>
  <sheetViews>
    <sheetView workbookViewId="0" topLeftCell="A1">
      <selection activeCell="B20" sqref="B20"/>
    </sheetView>
  </sheetViews>
  <sheetFormatPr defaultColWidth="9.00390625" defaultRowHeight="12.75"/>
  <cols>
    <col min="1" max="1" width="6.75390625" style="137" customWidth="1"/>
    <col min="2" max="2" width="5.625" style="137" customWidth="1"/>
    <col min="3" max="3" width="5.25390625" style="137" customWidth="1"/>
    <col min="4" max="4" width="19.375" style="137" customWidth="1"/>
    <col min="5" max="5" width="8.375" style="137" customWidth="1"/>
    <col min="6" max="6" width="12.00390625" style="137" customWidth="1"/>
    <col min="7" max="7" width="9.75390625" style="138" customWidth="1"/>
    <col min="8" max="8" width="9.00390625" style="138" customWidth="1"/>
    <col min="9" max="9" width="11.00390625" style="138" customWidth="1"/>
    <col min="10" max="10" width="9.75390625" style="138" customWidth="1"/>
    <col min="11" max="11" width="8.25390625" style="138" customWidth="1"/>
    <col min="12" max="12" width="11.00390625" style="138" customWidth="1"/>
    <col min="13" max="13" width="7.875" style="138" customWidth="1"/>
    <col min="14" max="15" width="9.125" style="137" customWidth="1"/>
    <col min="16" max="16" width="8.875" style="137" customWidth="1"/>
    <col min="17" max="16384" width="9.125" style="137" customWidth="1"/>
  </cols>
  <sheetData>
    <row r="1" spans="1:11" ht="12.75">
      <c r="A1" s="136" t="s">
        <v>242</v>
      </c>
      <c r="B1" s="136"/>
      <c r="C1" s="136"/>
      <c r="K1" s="138" t="s">
        <v>243</v>
      </c>
    </row>
    <row r="2" spans="1:11" ht="12.75">
      <c r="A2" s="136" t="s">
        <v>244</v>
      </c>
      <c r="B2" s="136"/>
      <c r="K2" s="178">
        <v>37415</v>
      </c>
    </row>
    <row r="4" ht="13.5" thickBot="1">
      <c r="A4" s="137" t="s">
        <v>288</v>
      </c>
    </row>
    <row r="5" spans="1:13" ht="12.75">
      <c r="A5" s="140" t="s">
        <v>37</v>
      </c>
      <c r="B5" s="141" t="s">
        <v>245</v>
      </c>
      <c r="C5" s="141" t="s">
        <v>15</v>
      </c>
      <c r="D5" s="141" t="s">
        <v>54</v>
      </c>
      <c r="E5" s="142" t="s">
        <v>246</v>
      </c>
      <c r="F5" s="143" t="s">
        <v>247</v>
      </c>
      <c r="G5" s="144" t="s">
        <v>62</v>
      </c>
      <c r="H5" s="144" t="s">
        <v>61</v>
      </c>
      <c r="I5" s="144" t="s">
        <v>63</v>
      </c>
      <c r="J5" s="144" t="s">
        <v>62</v>
      </c>
      <c r="K5" s="144" t="s">
        <v>61</v>
      </c>
      <c r="L5" s="144" t="s">
        <v>63</v>
      </c>
      <c r="M5" s="146" t="s">
        <v>64</v>
      </c>
    </row>
    <row r="6" spans="1:13" ht="13.5" thickBot="1">
      <c r="A6" s="147"/>
      <c r="B6" s="148"/>
      <c r="C6" s="148"/>
      <c r="D6" s="148"/>
      <c r="E6" s="185"/>
      <c r="F6" s="185"/>
      <c r="G6" s="150" t="s">
        <v>65</v>
      </c>
      <c r="H6" s="150" t="s">
        <v>66</v>
      </c>
      <c r="I6" s="150" t="s">
        <v>67</v>
      </c>
      <c r="J6" s="150" t="s">
        <v>42</v>
      </c>
      <c r="K6" s="150" t="s">
        <v>42</v>
      </c>
      <c r="L6" s="150" t="s">
        <v>42</v>
      </c>
      <c r="M6" s="151" t="s">
        <v>42</v>
      </c>
    </row>
    <row r="7" spans="1:13" ht="12.75">
      <c r="A7" s="152">
        <v>1</v>
      </c>
      <c r="B7" s="162">
        <v>66</v>
      </c>
      <c r="C7" s="154">
        <v>28</v>
      </c>
      <c r="D7" s="155" t="s">
        <v>283</v>
      </c>
      <c r="E7" s="154">
        <v>1975</v>
      </c>
      <c r="F7" s="155" t="s">
        <v>278</v>
      </c>
      <c r="G7" s="156">
        <v>12.1</v>
      </c>
      <c r="H7" s="157">
        <v>9.84</v>
      </c>
      <c r="I7" s="159">
        <v>587</v>
      </c>
      <c r="J7" s="159">
        <f aca="true" t="shared" si="0" ref="J7:J18">IF(G7&lt;16.4,TRUNC(25.4374*(17.76-G7)^1.81),IF(G7&lt;17.9,ROUND(-1.5055*G7^3+87.1727*G7^2-1681.3*G7+10812.6,0),IF(G7&lt;19.9,ROUND(0.1028*G7^3-2.7549*G7^2-12.8236*G7+536.913,0),IF(G7&lt;19.95,1,0))))</f>
        <v>586</v>
      </c>
      <c r="K7" s="159">
        <f aca="true" t="shared" si="1" ref="K7:K18">TRUNC(51.39*(H7-1.5)^1.05)</f>
        <v>476</v>
      </c>
      <c r="L7" s="159">
        <f aca="true" t="shared" si="2" ref="L7:L18">IF(I7&lt;170,0,IF(I7&lt;275.01,ROUND(15.4333/10^6*I7^3-76.1591/10^4*I7^2+142.067/10^2*I7-96.0692,0),TRUNC(0.14354*(I7-220)^1.4)))</f>
        <v>559</v>
      </c>
      <c r="M7" s="160">
        <f aca="true" t="shared" si="3" ref="M7:M18">+J7+K7+L7</f>
        <v>1621</v>
      </c>
    </row>
    <row r="8" spans="1:13" ht="12.75">
      <c r="A8" s="161">
        <v>2</v>
      </c>
      <c r="B8" s="162">
        <v>59</v>
      </c>
      <c r="C8" s="163">
        <v>9</v>
      </c>
      <c r="D8" s="164" t="s">
        <v>74</v>
      </c>
      <c r="E8" s="163">
        <v>1982</v>
      </c>
      <c r="F8" s="164" t="s">
        <v>252</v>
      </c>
      <c r="G8" s="165">
        <v>12.3</v>
      </c>
      <c r="H8" s="166">
        <v>7.49</v>
      </c>
      <c r="I8" s="167">
        <v>604</v>
      </c>
      <c r="J8" s="167">
        <f t="shared" si="0"/>
        <v>549</v>
      </c>
      <c r="K8" s="167">
        <f t="shared" si="1"/>
        <v>336</v>
      </c>
      <c r="L8" s="167">
        <f t="shared" si="2"/>
        <v>595</v>
      </c>
      <c r="M8" s="168">
        <f t="shared" si="3"/>
        <v>1480</v>
      </c>
    </row>
    <row r="9" spans="1:13" ht="12.75">
      <c r="A9" s="161">
        <v>3</v>
      </c>
      <c r="B9" s="162">
        <v>61</v>
      </c>
      <c r="C9" s="163">
        <v>9</v>
      </c>
      <c r="D9" s="164" t="s">
        <v>80</v>
      </c>
      <c r="E9" s="163">
        <v>1983</v>
      </c>
      <c r="F9" s="164" t="s">
        <v>252</v>
      </c>
      <c r="G9" s="165">
        <v>12.5</v>
      </c>
      <c r="H9" s="166">
        <v>8.96</v>
      </c>
      <c r="I9" s="167">
        <v>541</v>
      </c>
      <c r="J9" s="167">
        <f t="shared" si="0"/>
        <v>513</v>
      </c>
      <c r="K9" s="167">
        <f t="shared" si="1"/>
        <v>423</v>
      </c>
      <c r="L9" s="167">
        <f t="shared" si="2"/>
        <v>463</v>
      </c>
      <c r="M9" s="168">
        <f t="shared" si="3"/>
        <v>1399</v>
      </c>
    </row>
    <row r="10" spans="1:13" ht="12.75">
      <c r="A10" s="161">
        <v>4</v>
      </c>
      <c r="B10" s="162">
        <v>63</v>
      </c>
      <c r="C10" s="163">
        <v>11</v>
      </c>
      <c r="D10" s="182" t="s">
        <v>20</v>
      </c>
      <c r="E10" s="163">
        <v>1983</v>
      </c>
      <c r="F10" s="182" t="s">
        <v>261</v>
      </c>
      <c r="G10" s="165">
        <v>13</v>
      </c>
      <c r="H10" s="166">
        <v>10.06</v>
      </c>
      <c r="I10" s="167">
        <v>514</v>
      </c>
      <c r="J10" s="167">
        <f t="shared" si="0"/>
        <v>428</v>
      </c>
      <c r="K10" s="167">
        <f t="shared" si="1"/>
        <v>489</v>
      </c>
      <c r="L10" s="167">
        <f t="shared" si="2"/>
        <v>409</v>
      </c>
      <c r="M10" s="168">
        <f t="shared" si="3"/>
        <v>1326</v>
      </c>
    </row>
    <row r="11" spans="1:13" ht="12.75">
      <c r="A11" s="161">
        <v>5</v>
      </c>
      <c r="B11" s="162">
        <v>69</v>
      </c>
      <c r="C11" s="163">
        <v>32</v>
      </c>
      <c r="D11" s="164" t="s">
        <v>21</v>
      </c>
      <c r="E11" s="163">
        <v>1983</v>
      </c>
      <c r="F11" s="164" t="s">
        <v>258</v>
      </c>
      <c r="G11" s="165">
        <v>12.6</v>
      </c>
      <c r="H11" s="166">
        <v>7.45</v>
      </c>
      <c r="I11" s="167">
        <v>530</v>
      </c>
      <c r="J11" s="167">
        <f t="shared" si="0"/>
        <v>495</v>
      </c>
      <c r="K11" s="167">
        <f t="shared" si="1"/>
        <v>334</v>
      </c>
      <c r="L11" s="167">
        <f t="shared" si="2"/>
        <v>441</v>
      </c>
      <c r="M11" s="168">
        <f t="shared" si="3"/>
        <v>1270</v>
      </c>
    </row>
    <row r="12" spans="1:13" ht="12.75">
      <c r="A12" s="161">
        <v>6</v>
      </c>
      <c r="B12" s="162">
        <v>68</v>
      </c>
      <c r="C12" s="163">
        <v>32</v>
      </c>
      <c r="D12" s="164" t="s">
        <v>22</v>
      </c>
      <c r="E12" s="163">
        <v>1979</v>
      </c>
      <c r="F12" s="164" t="s">
        <v>284</v>
      </c>
      <c r="G12" s="165">
        <v>12.5</v>
      </c>
      <c r="H12" s="166">
        <v>7.72</v>
      </c>
      <c r="I12" s="167">
        <v>500</v>
      </c>
      <c r="J12" s="167">
        <f t="shared" si="0"/>
        <v>513</v>
      </c>
      <c r="K12" s="167">
        <f t="shared" si="1"/>
        <v>350</v>
      </c>
      <c r="L12" s="167">
        <f t="shared" si="2"/>
        <v>382</v>
      </c>
      <c r="M12" s="168">
        <f t="shared" si="3"/>
        <v>1245</v>
      </c>
    </row>
    <row r="13" spans="1:16" ht="12.75">
      <c r="A13" s="161">
        <v>7</v>
      </c>
      <c r="B13" s="162">
        <v>62</v>
      </c>
      <c r="C13" s="163">
        <v>9</v>
      </c>
      <c r="D13" s="164" t="s">
        <v>122</v>
      </c>
      <c r="E13" s="163">
        <v>1977</v>
      </c>
      <c r="F13" s="164" t="s">
        <v>264</v>
      </c>
      <c r="G13" s="165">
        <v>13</v>
      </c>
      <c r="H13" s="166">
        <v>6.97</v>
      </c>
      <c r="I13" s="167">
        <v>542</v>
      </c>
      <c r="J13" s="167">
        <f t="shared" si="0"/>
        <v>428</v>
      </c>
      <c r="K13" s="167">
        <f t="shared" si="1"/>
        <v>306</v>
      </c>
      <c r="L13" s="167">
        <f t="shared" si="2"/>
        <v>465</v>
      </c>
      <c r="M13" s="168">
        <f t="shared" si="3"/>
        <v>1199</v>
      </c>
      <c r="P13" s="186"/>
    </row>
    <row r="14" spans="1:13" ht="12.75">
      <c r="A14" s="161">
        <v>8</v>
      </c>
      <c r="B14" s="162">
        <v>60</v>
      </c>
      <c r="C14" s="163">
        <v>9</v>
      </c>
      <c r="D14" s="164" t="s">
        <v>121</v>
      </c>
      <c r="E14" s="163">
        <v>1975</v>
      </c>
      <c r="F14" s="164" t="s">
        <v>264</v>
      </c>
      <c r="G14" s="165">
        <v>13.2</v>
      </c>
      <c r="H14" s="166">
        <v>7.62</v>
      </c>
      <c r="I14" s="167">
        <v>525</v>
      </c>
      <c r="J14" s="167">
        <f t="shared" si="0"/>
        <v>396</v>
      </c>
      <c r="K14" s="167">
        <f t="shared" si="1"/>
        <v>344</v>
      </c>
      <c r="L14" s="167">
        <f t="shared" si="2"/>
        <v>431</v>
      </c>
      <c r="M14" s="168">
        <f t="shared" si="3"/>
        <v>1171</v>
      </c>
    </row>
    <row r="15" spans="1:13" ht="12.75">
      <c r="A15" s="161">
        <v>9</v>
      </c>
      <c r="B15" s="162">
        <v>58</v>
      </c>
      <c r="C15" s="163">
        <v>3</v>
      </c>
      <c r="D15" s="164" t="s">
        <v>116</v>
      </c>
      <c r="E15" s="163">
        <v>1970</v>
      </c>
      <c r="F15" s="164" t="s">
        <v>285</v>
      </c>
      <c r="G15" s="165">
        <v>13.5</v>
      </c>
      <c r="H15" s="166">
        <v>7.92</v>
      </c>
      <c r="I15" s="167">
        <v>464</v>
      </c>
      <c r="J15" s="167">
        <f t="shared" si="0"/>
        <v>350</v>
      </c>
      <c r="K15" s="167">
        <f t="shared" si="1"/>
        <v>362</v>
      </c>
      <c r="L15" s="167">
        <f t="shared" si="2"/>
        <v>315</v>
      </c>
      <c r="M15" s="168">
        <f t="shared" si="3"/>
        <v>1027</v>
      </c>
    </row>
    <row r="16" spans="1:13" ht="12.75">
      <c r="A16" s="161">
        <v>10</v>
      </c>
      <c r="B16" s="162">
        <v>64</v>
      </c>
      <c r="C16" s="163">
        <v>16</v>
      </c>
      <c r="D16" s="164" t="s">
        <v>123</v>
      </c>
      <c r="E16" s="163">
        <v>1983</v>
      </c>
      <c r="F16" s="164" t="s">
        <v>286</v>
      </c>
      <c r="G16" s="165">
        <v>14.2</v>
      </c>
      <c r="H16" s="166">
        <v>8.19</v>
      </c>
      <c r="I16" s="167">
        <v>503</v>
      </c>
      <c r="J16" s="167">
        <f t="shared" si="0"/>
        <v>253</v>
      </c>
      <c r="K16" s="167">
        <f t="shared" si="1"/>
        <v>378</v>
      </c>
      <c r="L16" s="167">
        <f t="shared" si="2"/>
        <v>388</v>
      </c>
      <c r="M16" s="168">
        <f t="shared" si="3"/>
        <v>1019</v>
      </c>
    </row>
    <row r="17" spans="1:13" ht="12.75">
      <c r="A17" s="161">
        <v>11</v>
      </c>
      <c r="B17" s="162">
        <v>56</v>
      </c>
      <c r="C17" s="163">
        <v>1</v>
      </c>
      <c r="D17" s="164" t="s">
        <v>79</v>
      </c>
      <c r="E17" s="163">
        <v>1983</v>
      </c>
      <c r="F17" s="164" t="s">
        <v>287</v>
      </c>
      <c r="G17" s="165">
        <v>13.7</v>
      </c>
      <c r="H17" s="166">
        <v>7.38</v>
      </c>
      <c r="I17" s="167">
        <v>476</v>
      </c>
      <c r="J17" s="167">
        <f t="shared" si="0"/>
        <v>321</v>
      </c>
      <c r="K17" s="167">
        <f t="shared" si="1"/>
        <v>330</v>
      </c>
      <c r="L17" s="167">
        <f t="shared" si="2"/>
        <v>337</v>
      </c>
      <c r="M17" s="168">
        <f t="shared" si="3"/>
        <v>988</v>
      </c>
    </row>
    <row r="18" spans="1:13" ht="13.5" thickBot="1">
      <c r="A18" s="169">
        <v>12</v>
      </c>
      <c r="B18" s="170">
        <v>67</v>
      </c>
      <c r="C18" s="171">
        <v>28</v>
      </c>
      <c r="D18" s="172" t="s">
        <v>124</v>
      </c>
      <c r="E18" s="171">
        <v>1954</v>
      </c>
      <c r="F18" s="172" t="s">
        <v>262</v>
      </c>
      <c r="G18" s="173">
        <v>14.9</v>
      </c>
      <c r="H18" s="174">
        <v>7.4</v>
      </c>
      <c r="I18" s="175">
        <v>417</v>
      </c>
      <c r="J18" s="175">
        <f t="shared" si="0"/>
        <v>170</v>
      </c>
      <c r="K18" s="175">
        <f t="shared" si="1"/>
        <v>331</v>
      </c>
      <c r="L18" s="175">
        <f t="shared" si="2"/>
        <v>234</v>
      </c>
      <c r="M18" s="176">
        <f t="shared" si="3"/>
        <v>735</v>
      </c>
    </row>
  </sheetData>
  <printOptions/>
  <pageMargins left="0.91" right="0.3" top="0.69" bottom="0.69" header="0.25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6"/>
  <sheetViews>
    <sheetView workbookViewId="0" topLeftCell="A1">
      <selection activeCell="A1" sqref="A1"/>
    </sheetView>
  </sheetViews>
  <sheetFormatPr defaultColWidth="9.00390625" defaultRowHeight="12.75"/>
  <cols>
    <col min="1" max="1" width="18.25390625" style="2" customWidth="1"/>
    <col min="2" max="2" width="5.00390625" style="2" bestFit="1" customWidth="1"/>
    <col min="3" max="3" width="4.875" style="2" bestFit="1" customWidth="1"/>
    <col min="4" max="4" width="4.375" style="2" bestFit="1" customWidth="1"/>
    <col min="5" max="5" width="3.125" style="2" bestFit="1" customWidth="1"/>
    <col min="6" max="6" width="7.25390625" style="2" bestFit="1" customWidth="1"/>
    <col min="7" max="7" width="7.375" style="2" customWidth="1"/>
    <col min="8" max="8" width="5.375" style="2" customWidth="1"/>
    <col min="9" max="10" width="4.875" style="2" customWidth="1"/>
    <col min="11" max="11" width="4.75390625" style="2" customWidth="1"/>
    <col min="12" max="12" width="5.125" style="2" customWidth="1"/>
    <col min="13" max="13" width="4.625" style="2" customWidth="1"/>
    <col min="14" max="14" width="4.875" style="2" customWidth="1"/>
    <col min="15" max="15" width="5.00390625" style="2" customWidth="1"/>
    <col min="16" max="18" width="4.875" style="2" customWidth="1"/>
    <col min="19" max="19" width="4.25390625" style="2" customWidth="1"/>
    <col min="20" max="20" width="5.00390625" style="2" customWidth="1"/>
    <col min="21" max="21" width="6.00390625" style="2" customWidth="1"/>
    <col min="22" max="22" width="5.00390625" style="2" customWidth="1"/>
    <col min="23" max="23" width="5.25390625" style="2" customWidth="1"/>
    <col min="24" max="24" width="5.00390625" style="2" customWidth="1"/>
    <col min="25" max="25" width="4.375" style="2" customWidth="1"/>
    <col min="26" max="26" width="5.125" style="2" customWidth="1"/>
    <col min="27" max="27" width="7.75390625" style="2" customWidth="1"/>
    <col min="28" max="28" width="7.375" style="2" customWidth="1"/>
    <col min="29" max="29" width="4.00390625" style="2" customWidth="1"/>
    <col min="30" max="16384" width="9.125" style="2" customWidth="1"/>
  </cols>
  <sheetData>
    <row r="1" spans="1:21" ht="12.75">
      <c r="A1" s="79" t="s">
        <v>351</v>
      </c>
      <c r="U1" s="317" t="s">
        <v>0</v>
      </c>
    </row>
    <row r="2" ht="13.5" thickBot="1"/>
    <row r="3" spans="1:28" ht="12.75">
      <c r="A3" s="3"/>
      <c r="B3" s="4"/>
      <c r="C3" s="4"/>
      <c r="D3" s="4"/>
      <c r="E3" s="4"/>
      <c r="F3" s="61"/>
      <c r="G3" s="373" t="s">
        <v>38</v>
      </c>
      <c r="H3" s="374"/>
      <c r="I3" s="378" t="s">
        <v>41</v>
      </c>
      <c r="J3" s="379"/>
      <c r="K3" s="379"/>
      <c r="L3" s="379"/>
      <c r="M3" s="379"/>
      <c r="N3" s="379"/>
      <c r="O3" s="379"/>
      <c r="P3" s="379"/>
      <c r="Q3" s="379"/>
      <c r="R3" s="380"/>
      <c r="S3" s="373" t="s">
        <v>43</v>
      </c>
      <c r="T3" s="374"/>
      <c r="U3" s="379" t="s">
        <v>44</v>
      </c>
      <c r="V3" s="379"/>
      <c r="W3" s="379"/>
      <c r="X3" s="379"/>
      <c r="Y3" s="379"/>
      <c r="Z3" s="380"/>
      <c r="AA3" s="6"/>
      <c r="AB3" s="6"/>
    </row>
    <row r="4" spans="1:28" ht="12.75">
      <c r="A4" s="7"/>
      <c r="B4" s="8"/>
      <c r="C4" s="8"/>
      <c r="D4" s="8"/>
      <c r="E4" s="8"/>
      <c r="F4" s="62"/>
      <c r="G4" s="11"/>
      <c r="H4" s="12"/>
      <c r="I4" s="375" t="s">
        <v>3</v>
      </c>
      <c r="J4" s="376"/>
      <c r="K4" s="377" t="s">
        <v>4</v>
      </c>
      <c r="L4" s="376"/>
      <c r="M4" s="377" t="s">
        <v>5</v>
      </c>
      <c r="N4" s="376"/>
      <c r="O4" s="377" t="s">
        <v>6</v>
      </c>
      <c r="P4" s="376"/>
      <c r="Q4" s="377" t="s">
        <v>7</v>
      </c>
      <c r="R4" s="381"/>
      <c r="S4" s="11"/>
      <c r="T4" s="12"/>
      <c r="U4" s="382" t="s">
        <v>45</v>
      </c>
      <c r="V4" s="376"/>
      <c r="W4" s="377" t="s">
        <v>61</v>
      </c>
      <c r="X4" s="376"/>
      <c r="Y4" s="377" t="s">
        <v>47</v>
      </c>
      <c r="Z4" s="381"/>
      <c r="AA4" s="13" t="s">
        <v>50</v>
      </c>
      <c r="AB4" s="13" t="s">
        <v>52</v>
      </c>
    </row>
    <row r="5" spans="1:28" ht="13.5" thickBot="1">
      <c r="A5" s="311" t="s">
        <v>54</v>
      </c>
      <c r="B5" s="60" t="s">
        <v>15</v>
      </c>
      <c r="C5" s="60" t="s">
        <v>71</v>
      </c>
      <c r="D5" s="60" t="s">
        <v>72</v>
      </c>
      <c r="E5" s="60" t="s">
        <v>14</v>
      </c>
      <c r="F5" s="216" t="s">
        <v>73</v>
      </c>
      <c r="G5" s="63" t="s">
        <v>39</v>
      </c>
      <c r="H5" s="31" t="s">
        <v>40</v>
      </c>
      <c r="I5" s="239" t="s">
        <v>42</v>
      </c>
      <c r="J5" s="219" t="s">
        <v>40</v>
      </c>
      <c r="K5" s="220" t="s">
        <v>42</v>
      </c>
      <c r="L5" s="220" t="s">
        <v>40</v>
      </c>
      <c r="M5" s="219" t="s">
        <v>42</v>
      </c>
      <c r="N5" s="219" t="s">
        <v>40</v>
      </c>
      <c r="O5" s="220" t="s">
        <v>42</v>
      </c>
      <c r="P5" s="220" t="s">
        <v>40</v>
      </c>
      <c r="Q5" s="220" t="s">
        <v>42</v>
      </c>
      <c r="R5" s="221" t="s">
        <v>40</v>
      </c>
      <c r="S5" s="222" t="s">
        <v>39</v>
      </c>
      <c r="T5" s="223" t="s">
        <v>40</v>
      </c>
      <c r="U5" s="10" t="s">
        <v>39</v>
      </c>
      <c r="V5" s="18" t="s">
        <v>40</v>
      </c>
      <c r="W5" s="18" t="s">
        <v>48</v>
      </c>
      <c r="X5" s="19" t="s">
        <v>40</v>
      </c>
      <c r="Y5" s="18" t="s">
        <v>49</v>
      </c>
      <c r="Z5" s="20" t="s">
        <v>40</v>
      </c>
      <c r="AA5" s="13" t="s">
        <v>51</v>
      </c>
      <c r="AB5" s="13" t="s">
        <v>37</v>
      </c>
    </row>
    <row r="6" spans="1:28" ht="12.75">
      <c r="A6" s="224" t="s">
        <v>22</v>
      </c>
      <c r="B6" s="224">
        <v>32</v>
      </c>
      <c r="C6" s="226">
        <v>68</v>
      </c>
      <c r="D6" s="225">
        <v>2</v>
      </c>
      <c r="E6" s="225">
        <v>4</v>
      </c>
      <c r="F6" s="312">
        <v>1979</v>
      </c>
      <c r="G6" s="293">
        <v>0.0009224537037037037</v>
      </c>
      <c r="H6" s="300">
        <v>3</v>
      </c>
      <c r="I6" s="313">
        <v>9.6</v>
      </c>
      <c r="J6" s="242">
        <v>1.5</v>
      </c>
      <c r="K6" s="241">
        <v>9.5</v>
      </c>
      <c r="L6" s="242">
        <v>1</v>
      </c>
      <c r="M6" s="241">
        <v>9.7</v>
      </c>
      <c r="N6" s="242">
        <v>1</v>
      </c>
      <c r="O6" s="241">
        <v>9.6</v>
      </c>
      <c r="P6" s="242">
        <v>4.5</v>
      </c>
      <c r="Q6" s="314">
        <v>9.5</v>
      </c>
      <c r="R6" s="315">
        <v>1</v>
      </c>
      <c r="S6" s="243">
        <v>5.2</v>
      </c>
      <c r="T6" s="316" t="s">
        <v>233</v>
      </c>
      <c r="U6" s="232">
        <v>12.5</v>
      </c>
      <c r="V6" s="302">
        <v>3.5</v>
      </c>
      <c r="W6" s="204">
        <v>7.72</v>
      </c>
      <c r="X6" s="302">
        <v>6</v>
      </c>
      <c r="Y6" s="235">
        <v>500</v>
      </c>
      <c r="Z6" s="305">
        <v>9</v>
      </c>
      <c r="AA6" s="310">
        <f>H6+J6+L6+N6+P6+R6+T6+V6+X6+Z6</f>
        <v>34.5</v>
      </c>
      <c r="AB6" s="310">
        <v>1</v>
      </c>
    </row>
    <row r="7" spans="1:29" ht="12.75">
      <c r="A7" s="65" t="s">
        <v>74</v>
      </c>
      <c r="B7" s="65">
        <v>9</v>
      </c>
      <c r="C7" s="112">
        <v>59</v>
      </c>
      <c r="D7" s="78">
        <v>2</v>
      </c>
      <c r="E7" s="78">
        <v>5</v>
      </c>
      <c r="F7" s="96">
        <v>1982</v>
      </c>
      <c r="G7" s="294">
        <v>0.0009768518518518518</v>
      </c>
      <c r="H7" s="301">
        <v>5</v>
      </c>
      <c r="I7" s="33">
        <v>9.6</v>
      </c>
      <c r="J7" s="49">
        <v>1.5</v>
      </c>
      <c r="K7" s="33">
        <v>9.3</v>
      </c>
      <c r="L7" s="100">
        <v>3</v>
      </c>
      <c r="M7" s="33">
        <v>9.5</v>
      </c>
      <c r="N7" s="49">
        <v>4</v>
      </c>
      <c r="O7" s="33">
        <v>9.65</v>
      </c>
      <c r="P7" s="49">
        <v>3</v>
      </c>
      <c r="Q7" s="33">
        <v>9.3</v>
      </c>
      <c r="R7" s="101">
        <v>4</v>
      </c>
      <c r="S7" s="133">
        <v>5.48</v>
      </c>
      <c r="T7" s="58">
        <v>6</v>
      </c>
      <c r="U7" s="233">
        <v>12.3</v>
      </c>
      <c r="V7" s="303">
        <v>2</v>
      </c>
      <c r="W7" s="206">
        <v>7.49</v>
      </c>
      <c r="X7" s="303">
        <v>8</v>
      </c>
      <c r="Y7" s="236">
        <v>604</v>
      </c>
      <c r="Z7" s="306">
        <v>1</v>
      </c>
      <c r="AA7" s="308">
        <f aca="true" t="shared" si="0" ref="AA7:AA16">H7+J7+L7+N7+P7+R7+T7+V7+X7+Z7</f>
        <v>37.5</v>
      </c>
      <c r="AB7" s="98">
        <v>2</v>
      </c>
      <c r="AC7" s="30"/>
    </row>
    <row r="8" spans="1:29" ht="12.75">
      <c r="A8" s="65" t="s">
        <v>80</v>
      </c>
      <c r="B8" s="65">
        <v>9</v>
      </c>
      <c r="C8" s="112">
        <v>61</v>
      </c>
      <c r="D8" s="78">
        <v>2</v>
      </c>
      <c r="E8" s="78">
        <v>5</v>
      </c>
      <c r="F8" s="96">
        <v>1983</v>
      </c>
      <c r="G8" s="294">
        <v>0.0011435185185185183</v>
      </c>
      <c r="H8" s="301">
        <v>8</v>
      </c>
      <c r="I8" s="33">
        <v>9.2</v>
      </c>
      <c r="J8" s="49">
        <v>4</v>
      </c>
      <c r="K8" s="33">
        <v>8.9</v>
      </c>
      <c r="L8" s="100">
        <v>6.5</v>
      </c>
      <c r="M8" s="33">
        <v>9.45</v>
      </c>
      <c r="N8" s="49">
        <v>5</v>
      </c>
      <c r="O8" s="33">
        <v>9.7</v>
      </c>
      <c r="P8" s="49">
        <v>1.5</v>
      </c>
      <c r="Q8" s="33">
        <v>9.35</v>
      </c>
      <c r="R8" s="101">
        <v>2.5</v>
      </c>
      <c r="S8" s="133">
        <v>4.15</v>
      </c>
      <c r="T8" s="58">
        <v>1</v>
      </c>
      <c r="U8" s="233">
        <v>12.5</v>
      </c>
      <c r="V8" s="303">
        <v>3.5</v>
      </c>
      <c r="W8" s="206">
        <v>8.96</v>
      </c>
      <c r="X8" s="303">
        <v>3</v>
      </c>
      <c r="Y8" s="236">
        <v>541</v>
      </c>
      <c r="Z8" s="306">
        <v>4</v>
      </c>
      <c r="AA8" s="308">
        <f t="shared" si="0"/>
        <v>39</v>
      </c>
      <c r="AB8" s="98">
        <v>3</v>
      </c>
      <c r="AC8" s="30"/>
    </row>
    <row r="9" spans="1:29" ht="12.75">
      <c r="A9" s="65" t="s">
        <v>122</v>
      </c>
      <c r="B9" s="65">
        <v>9</v>
      </c>
      <c r="C9" s="112">
        <v>62</v>
      </c>
      <c r="D9" s="78">
        <v>2</v>
      </c>
      <c r="E9" s="78">
        <v>5</v>
      </c>
      <c r="F9" s="96">
        <v>1977</v>
      </c>
      <c r="G9" s="294">
        <v>0.0010601851851851853</v>
      </c>
      <c r="H9" s="301">
        <v>6</v>
      </c>
      <c r="I9" s="33">
        <v>9.15</v>
      </c>
      <c r="J9" s="49">
        <v>5</v>
      </c>
      <c r="K9" s="33">
        <v>9</v>
      </c>
      <c r="L9" s="100">
        <v>4.5</v>
      </c>
      <c r="M9" s="33">
        <v>9.6</v>
      </c>
      <c r="N9" s="49">
        <v>3</v>
      </c>
      <c r="O9" s="33">
        <v>9.7</v>
      </c>
      <c r="P9" s="49">
        <v>1.5</v>
      </c>
      <c r="Q9" s="33">
        <v>9.35</v>
      </c>
      <c r="R9" s="101">
        <v>2.5</v>
      </c>
      <c r="S9" s="133">
        <v>4.36</v>
      </c>
      <c r="T9" s="58">
        <v>2</v>
      </c>
      <c r="U9" s="233">
        <v>13</v>
      </c>
      <c r="V9" s="303">
        <v>6.5</v>
      </c>
      <c r="W9" s="206">
        <v>6.97</v>
      </c>
      <c r="X9" s="303">
        <v>12</v>
      </c>
      <c r="Y9" s="236">
        <v>542</v>
      </c>
      <c r="Z9" s="306">
        <v>3</v>
      </c>
      <c r="AA9" s="308">
        <f t="shared" si="0"/>
        <v>46</v>
      </c>
      <c r="AB9" s="98">
        <v>4</v>
      </c>
      <c r="AC9" s="30"/>
    </row>
    <row r="10" spans="1:29" ht="12.75">
      <c r="A10" s="65" t="s">
        <v>121</v>
      </c>
      <c r="B10" s="65">
        <v>9</v>
      </c>
      <c r="C10" s="112">
        <v>60</v>
      </c>
      <c r="D10" s="78">
        <v>2</v>
      </c>
      <c r="E10" s="78">
        <v>5</v>
      </c>
      <c r="F10" s="96">
        <v>1975</v>
      </c>
      <c r="G10" s="294">
        <v>0.0008263888888888888</v>
      </c>
      <c r="H10" s="301">
        <v>1</v>
      </c>
      <c r="I10" s="33">
        <v>9.25</v>
      </c>
      <c r="J10" s="49">
        <v>3</v>
      </c>
      <c r="K10" s="33">
        <v>8.55</v>
      </c>
      <c r="L10" s="100">
        <v>9</v>
      </c>
      <c r="M10" s="33">
        <v>9.65</v>
      </c>
      <c r="N10" s="49">
        <v>2</v>
      </c>
      <c r="O10" s="33">
        <v>9.4</v>
      </c>
      <c r="P10" s="49">
        <v>7</v>
      </c>
      <c r="Q10" s="33">
        <v>8.8</v>
      </c>
      <c r="R10" s="101">
        <v>8.5</v>
      </c>
      <c r="S10" s="133">
        <v>4.66</v>
      </c>
      <c r="T10" s="131" t="s">
        <v>235</v>
      </c>
      <c r="U10" s="233">
        <v>13.2</v>
      </c>
      <c r="V10" s="303">
        <v>8</v>
      </c>
      <c r="W10" s="206">
        <v>7.62</v>
      </c>
      <c r="X10" s="303">
        <v>7</v>
      </c>
      <c r="Y10" s="236">
        <v>525</v>
      </c>
      <c r="Z10" s="306">
        <v>6</v>
      </c>
      <c r="AA10" s="308">
        <f t="shared" si="0"/>
        <v>54.5</v>
      </c>
      <c r="AB10" s="98">
        <v>5</v>
      </c>
      <c r="AC10" s="30"/>
    </row>
    <row r="11" spans="1:29" ht="12.75">
      <c r="A11" s="111" t="s">
        <v>20</v>
      </c>
      <c r="B11" s="65">
        <v>11</v>
      </c>
      <c r="C11" s="112">
        <v>63</v>
      </c>
      <c r="D11" s="78">
        <v>2</v>
      </c>
      <c r="E11" s="78">
        <v>4</v>
      </c>
      <c r="F11" s="96">
        <v>1983</v>
      </c>
      <c r="G11" s="294">
        <v>0.000837962962962963</v>
      </c>
      <c r="H11" s="301">
        <v>2</v>
      </c>
      <c r="I11" s="33">
        <v>8.5</v>
      </c>
      <c r="J11" s="49">
        <v>10</v>
      </c>
      <c r="K11" s="33">
        <v>9</v>
      </c>
      <c r="L11" s="100">
        <v>4.5</v>
      </c>
      <c r="M11" s="33">
        <v>8.7</v>
      </c>
      <c r="N11" s="49">
        <v>9</v>
      </c>
      <c r="O11" s="33">
        <v>9.05</v>
      </c>
      <c r="P11" s="49">
        <v>8.5</v>
      </c>
      <c r="Q11" s="33">
        <v>8.8</v>
      </c>
      <c r="R11" s="101">
        <v>8.5</v>
      </c>
      <c r="S11" s="133">
        <v>6.14</v>
      </c>
      <c r="T11" s="58">
        <v>7</v>
      </c>
      <c r="U11" s="233">
        <v>13</v>
      </c>
      <c r="V11" s="303">
        <v>6.5</v>
      </c>
      <c r="W11" s="206">
        <v>10.06</v>
      </c>
      <c r="X11" s="303">
        <v>1</v>
      </c>
      <c r="Y11" s="236">
        <v>514</v>
      </c>
      <c r="Z11" s="306">
        <v>7</v>
      </c>
      <c r="AA11" s="308">
        <f t="shared" si="0"/>
        <v>64</v>
      </c>
      <c r="AB11" s="98">
        <v>6</v>
      </c>
      <c r="AC11" s="30"/>
    </row>
    <row r="12" spans="1:29" ht="12.75">
      <c r="A12" s="65" t="s">
        <v>21</v>
      </c>
      <c r="B12" s="65">
        <v>32</v>
      </c>
      <c r="C12" s="112">
        <v>69</v>
      </c>
      <c r="D12" s="78">
        <v>2</v>
      </c>
      <c r="E12" s="78">
        <v>4</v>
      </c>
      <c r="F12" s="96">
        <v>1983</v>
      </c>
      <c r="G12" s="294">
        <v>0.0012268518518518518</v>
      </c>
      <c r="H12" s="301">
        <v>10</v>
      </c>
      <c r="I12" s="33">
        <v>9.05</v>
      </c>
      <c r="J12" s="49">
        <v>6</v>
      </c>
      <c r="K12" s="33">
        <v>8.9</v>
      </c>
      <c r="L12" s="100">
        <v>6.5</v>
      </c>
      <c r="M12" s="33">
        <v>9</v>
      </c>
      <c r="N12" s="49">
        <v>7</v>
      </c>
      <c r="O12" s="33">
        <v>9.6</v>
      </c>
      <c r="P12" s="49">
        <v>4.5</v>
      </c>
      <c r="Q12" s="33">
        <v>8.95</v>
      </c>
      <c r="R12" s="101">
        <v>6.5</v>
      </c>
      <c r="S12" s="133">
        <v>5.21</v>
      </c>
      <c r="T12" s="58">
        <v>5</v>
      </c>
      <c r="U12" s="233">
        <v>12.6</v>
      </c>
      <c r="V12" s="303">
        <v>5</v>
      </c>
      <c r="W12" s="206">
        <v>7.45</v>
      </c>
      <c r="X12" s="303">
        <v>9</v>
      </c>
      <c r="Y12" s="236">
        <v>530</v>
      </c>
      <c r="Z12" s="306">
        <v>5</v>
      </c>
      <c r="AA12" s="308">
        <f t="shared" si="0"/>
        <v>64.5</v>
      </c>
      <c r="AB12" s="98">
        <v>7</v>
      </c>
      <c r="AC12" s="30"/>
    </row>
    <row r="13" spans="1:29" ht="12.75">
      <c r="A13" s="65" t="s">
        <v>116</v>
      </c>
      <c r="B13" s="65">
        <v>3</v>
      </c>
      <c r="C13" s="112">
        <v>58</v>
      </c>
      <c r="D13" s="78">
        <v>2</v>
      </c>
      <c r="E13" s="78">
        <v>5</v>
      </c>
      <c r="F13" s="96">
        <v>1970</v>
      </c>
      <c r="G13" s="294">
        <v>0.0011365740740740741</v>
      </c>
      <c r="H13" s="301">
        <v>7</v>
      </c>
      <c r="I13" s="33">
        <v>9</v>
      </c>
      <c r="J13" s="49">
        <v>7.5</v>
      </c>
      <c r="K13" s="33">
        <v>9.45</v>
      </c>
      <c r="L13" s="100">
        <v>2</v>
      </c>
      <c r="M13" s="33">
        <v>9.4</v>
      </c>
      <c r="N13" s="49">
        <v>6</v>
      </c>
      <c r="O13" s="33">
        <v>9.05</v>
      </c>
      <c r="P13" s="49">
        <v>8.5</v>
      </c>
      <c r="Q13" s="33">
        <v>9.15</v>
      </c>
      <c r="R13" s="101">
        <v>5</v>
      </c>
      <c r="S13" s="133">
        <v>8.91</v>
      </c>
      <c r="T13" s="131" t="s">
        <v>240</v>
      </c>
      <c r="U13" s="233">
        <v>13.5</v>
      </c>
      <c r="V13" s="303">
        <v>9</v>
      </c>
      <c r="W13" s="206">
        <v>7.92</v>
      </c>
      <c r="X13" s="303">
        <v>5</v>
      </c>
      <c r="Y13" s="236">
        <v>464</v>
      </c>
      <c r="Z13" s="306">
        <v>11</v>
      </c>
      <c r="AA13" s="308">
        <f t="shared" si="0"/>
        <v>70</v>
      </c>
      <c r="AB13" s="98">
        <v>8</v>
      </c>
      <c r="AC13" s="30"/>
    </row>
    <row r="14" spans="1:29" ht="12.75">
      <c r="A14" s="65" t="s">
        <v>79</v>
      </c>
      <c r="B14" s="65">
        <v>1</v>
      </c>
      <c r="C14" s="112">
        <v>56</v>
      </c>
      <c r="D14" s="24">
        <v>2</v>
      </c>
      <c r="E14" s="24">
        <v>3</v>
      </c>
      <c r="F14" s="96">
        <v>1983</v>
      </c>
      <c r="G14" s="294">
        <v>0.0012152777777777778</v>
      </c>
      <c r="H14" s="301">
        <v>9</v>
      </c>
      <c r="I14" s="99">
        <v>9</v>
      </c>
      <c r="J14" s="49">
        <v>7.5</v>
      </c>
      <c r="K14" s="99">
        <v>8.85</v>
      </c>
      <c r="L14" s="100">
        <v>8</v>
      </c>
      <c r="M14" s="99">
        <v>8.95</v>
      </c>
      <c r="N14" s="49">
        <v>8</v>
      </c>
      <c r="O14" s="99">
        <v>9.45</v>
      </c>
      <c r="P14" s="49">
        <v>6</v>
      </c>
      <c r="Q14" s="99">
        <v>8.95</v>
      </c>
      <c r="R14" s="101">
        <v>6.5</v>
      </c>
      <c r="S14" s="133">
        <v>7.13</v>
      </c>
      <c r="T14" s="58">
        <v>8</v>
      </c>
      <c r="U14" s="233">
        <v>13.7</v>
      </c>
      <c r="V14" s="303">
        <v>10</v>
      </c>
      <c r="W14" s="206">
        <v>7.38</v>
      </c>
      <c r="X14" s="303">
        <v>11</v>
      </c>
      <c r="Y14" s="236">
        <v>476</v>
      </c>
      <c r="Z14" s="306">
        <v>10</v>
      </c>
      <c r="AA14" s="308">
        <f t="shared" si="0"/>
        <v>84</v>
      </c>
      <c r="AB14" s="98">
        <v>9</v>
      </c>
      <c r="AC14" s="30"/>
    </row>
    <row r="15" spans="1:29" ht="12.75">
      <c r="A15" s="65" t="s">
        <v>123</v>
      </c>
      <c r="B15" s="65">
        <v>16</v>
      </c>
      <c r="C15" s="112">
        <v>64</v>
      </c>
      <c r="D15" s="78">
        <v>2</v>
      </c>
      <c r="E15" s="78">
        <v>5</v>
      </c>
      <c r="F15" s="96">
        <v>1983</v>
      </c>
      <c r="G15" s="294">
        <v>0.0009340277777777777</v>
      </c>
      <c r="H15" s="301">
        <v>4</v>
      </c>
      <c r="I15" s="33">
        <v>8.85</v>
      </c>
      <c r="J15" s="49">
        <v>9</v>
      </c>
      <c r="K15" s="33">
        <v>7.75</v>
      </c>
      <c r="L15" s="72">
        <v>11</v>
      </c>
      <c r="M15" s="33">
        <v>7.4</v>
      </c>
      <c r="N15" s="49">
        <v>10</v>
      </c>
      <c r="O15" s="33">
        <v>8.5</v>
      </c>
      <c r="P15" s="51">
        <v>11</v>
      </c>
      <c r="Q15" s="33">
        <v>8.45</v>
      </c>
      <c r="R15" s="56">
        <v>11</v>
      </c>
      <c r="S15" s="133">
        <v>9.15</v>
      </c>
      <c r="T15" s="131" t="s">
        <v>241</v>
      </c>
      <c r="U15" s="233">
        <v>14.2</v>
      </c>
      <c r="V15" s="303">
        <v>11</v>
      </c>
      <c r="W15" s="206">
        <v>8.19</v>
      </c>
      <c r="X15" s="303">
        <v>4</v>
      </c>
      <c r="Y15" s="236">
        <v>503</v>
      </c>
      <c r="Z15" s="306">
        <v>8</v>
      </c>
      <c r="AA15" s="308">
        <f t="shared" si="0"/>
        <v>89</v>
      </c>
      <c r="AB15" s="98">
        <v>10</v>
      </c>
      <c r="AC15" s="43"/>
    </row>
    <row r="16" spans="1:29" ht="12.75">
      <c r="A16" s="65" t="s">
        <v>124</v>
      </c>
      <c r="B16" s="65">
        <v>28</v>
      </c>
      <c r="C16" s="112">
        <v>67</v>
      </c>
      <c r="D16" s="78">
        <v>2</v>
      </c>
      <c r="E16" s="78">
        <v>4</v>
      </c>
      <c r="F16" s="96">
        <v>1954</v>
      </c>
      <c r="G16" s="294">
        <v>0.0012326388888888888</v>
      </c>
      <c r="H16" s="301">
        <v>11</v>
      </c>
      <c r="I16" s="33">
        <v>8.3</v>
      </c>
      <c r="J16" s="51">
        <v>11</v>
      </c>
      <c r="K16" s="33">
        <v>8.4</v>
      </c>
      <c r="L16" s="100">
        <v>10</v>
      </c>
      <c r="M16" s="33">
        <v>7.4</v>
      </c>
      <c r="N16" s="51">
        <v>11</v>
      </c>
      <c r="O16" s="33">
        <v>8.55</v>
      </c>
      <c r="P16" s="49">
        <v>10</v>
      </c>
      <c r="Q16" s="33">
        <v>8.7</v>
      </c>
      <c r="R16" s="101">
        <v>10</v>
      </c>
      <c r="S16" s="134">
        <v>10.17</v>
      </c>
      <c r="T16" s="57">
        <v>11</v>
      </c>
      <c r="U16" s="233">
        <v>14.9</v>
      </c>
      <c r="V16" s="303">
        <v>12</v>
      </c>
      <c r="W16" s="206">
        <v>7.4</v>
      </c>
      <c r="X16" s="303">
        <v>10</v>
      </c>
      <c r="Y16" s="236">
        <v>417</v>
      </c>
      <c r="Z16" s="306">
        <v>12</v>
      </c>
      <c r="AA16" s="308">
        <f t="shared" si="0"/>
        <v>108</v>
      </c>
      <c r="AB16" s="98">
        <v>11</v>
      </c>
      <c r="AC16" s="43"/>
    </row>
    <row r="17" spans="1:29" ht="13.5" thickBot="1">
      <c r="A17" s="172" t="s">
        <v>283</v>
      </c>
      <c r="B17" s="297">
        <v>28</v>
      </c>
      <c r="C17" s="170">
        <v>66</v>
      </c>
      <c r="D17" s="86"/>
      <c r="E17" s="86"/>
      <c r="F17" s="298">
        <v>1975</v>
      </c>
      <c r="G17" s="295" t="s">
        <v>338</v>
      </c>
      <c r="H17" s="296"/>
      <c r="I17" s="45" t="s">
        <v>333</v>
      </c>
      <c r="J17" s="52"/>
      <c r="K17" s="44"/>
      <c r="L17" s="130"/>
      <c r="M17" s="44"/>
      <c r="N17" s="52"/>
      <c r="O17" s="44"/>
      <c r="P17" s="130"/>
      <c r="Q17" s="44"/>
      <c r="R17" s="246"/>
      <c r="S17" s="135" t="s">
        <v>333</v>
      </c>
      <c r="T17" s="299"/>
      <c r="U17" s="234">
        <v>12.1</v>
      </c>
      <c r="V17" s="304">
        <v>1</v>
      </c>
      <c r="W17" s="208">
        <v>9.84</v>
      </c>
      <c r="X17" s="304">
        <v>2</v>
      </c>
      <c r="Y17" s="237">
        <v>587</v>
      </c>
      <c r="Z17" s="307">
        <v>2</v>
      </c>
      <c r="AA17" s="309"/>
      <c r="AB17" s="28"/>
      <c r="AC17" s="43"/>
    </row>
    <row r="18" spans="1:29" ht="12.75">
      <c r="A18" s="37"/>
      <c r="B18" s="38"/>
      <c r="C18" s="38"/>
      <c r="D18" s="38"/>
      <c r="E18" s="39"/>
      <c r="F18" s="39"/>
      <c r="G18" s="39"/>
      <c r="H18" s="39"/>
      <c r="I18" s="40"/>
      <c r="J18" s="41"/>
      <c r="K18" s="40"/>
      <c r="L18" s="40"/>
      <c r="M18" s="40"/>
      <c r="N18" s="40"/>
      <c r="O18" s="40"/>
      <c r="P18" s="40"/>
      <c r="Q18" s="40"/>
      <c r="R18" s="40"/>
      <c r="S18" s="42"/>
      <c r="T18" s="29"/>
      <c r="U18" s="247"/>
      <c r="V18" s="29"/>
      <c r="W18" s="29"/>
      <c r="X18" s="29"/>
      <c r="Y18" s="29"/>
      <c r="Z18" s="29"/>
      <c r="AA18" s="29"/>
      <c r="AB18" s="29"/>
      <c r="AC18" s="43"/>
    </row>
    <row r="19" spans="1:29" ht="12.75">
      <c r="A19" s="37"/>
      <c r="B19" s="38"/>
      <c r="C19" s="38"/>
      <c r="D19" s="38"/>
      <c r="E19" s="39"/>
      <c r="F19" s="39"/>
      <c r="G19" s="39"/>
      <c r="H19" s="39"/>
      <c r="I19" s="40"/>
      <c r="J19" s="41"/>
      <c r="K19" s="40"/>
      <c r="L19" s="40"/>
      <c r="M19" s="40"/>
      <c r="N19" s="40"/>
      <c r="O19" s="40"/>
      <c r="P19" s="40"/>
      <c r="Q19" s="40"/>
      <c r="R19" s="40"/>
      <c r="S19" s="42"/>
      <c r="T19" s="29"/>
      <c r="U19" s="29"/>
      <c r="V19" s="29"/>
      <c r="W19" s="29"/>
      <c r="X19" s="29"/>
      <c r="Y19" s="29"/>
      <c r="Z19" s="29"/>
      <c r="AA19" s="29"/>
      <c r="AB19" s="29"/>
      <c r="AC19" s="43"/>
    </row>
    <row r="20" spans="1:29" ht="12.75">
      <c r="A20" s="37"/>
      <c r="B20" s="38"/>
      <c r="C20" s="38"/>
      <c r="D20" s="38"/>
      <c r="E20" s="39"/>
      <c r="F20" s="39"/>
      <c r="G20" s="39"/>
      <c r="H20" s="39"/>
      <c r="I20" s="40"/>
      <c r="J20" s="41"/>
      <c r="K20" s="40"/>
      <c r="L20" s="40"/>
      <c r="M20" s="40"/>
      <c r="N20" s="40"/>
      <c r="O20" s="40"/>
      <c r="P20" s="40"/>
      <c r="Q20" s="40"/>
      <c r="R20" s="40"/>
      <c r="S20" s="42"/>
      <c r="T20" s="29"/>
      <c r="U20" s="29"/>
      <c r="V20" s="29"/>
      <c r="W20" s="29"/>
      <c r="X20" s="29"/>
      <c r="Y20" s="29"/>
      <c r="Z20" s="29"/>
      <c r="AA20" s="29"/>
      <c r="AB20" s="29"/>
      <c r="AC20" s="43"/>
    </row>
    <row r="21" spans="1:29" ht="12.75">
      <c r="A21" s="37"/>
      <c r="B21" s="38"/>
      <c r="C21" s="38"/>
      <c r="D21" s="38"/>
      <c r="E21" s="39"/>
      <c r="F21" s="39"/>
      <c r="G21" s="39"/>
      <c r="H21" s="39"/>
      <c r="I21" s="40"/>
      <c r="J21" s="41"/>
      <c r="K21" s="40"/>
      <c r="L21" s="40"/>
      <c r="M21" s="40"/>
      <c r="N21" s="40"/>
      <c r="O21" s="40"/>
      <c r="P21" s="40"/>
      <c r="Q21" s="40"/>
      <c r="R21" s="40"/>
      <c r="S21" s="42"/>
      <c r="T21" s="29"/>
      <c r="U21" s="29"/>
      <c r="V21" s="29"/>
      <c r="W21" s="29"/>
      <c r="X21" s="29"/>
      <c r="Y21" s="29"/>
      <c r="Z21" s="29"/>
      <c r="AA21" s="29"/>
      <c r="AB21" s="29"/>
      <c r="AC21" s="43"/>
    </row>
    <row r="22" spans="1:29" ht="12.75">
      <c r="A22" s="37"/>
      <c r="B22" s="38"/>
      <c r="C22" s="38"/>
      <c r="D22" s="38"/>
      <c r="E22" s="39"/>
      <c r="F22" s="39"/>
      <c r="G22" s="39"/>
      <c r="H22" s="39"/>
      <c r="I22" s="40"/>
      <c r="J22" s="41"/>
      <c r="K22" s="40"/>
      <c r="L22" s="40"/>
      <c r="M22" s="40"/>
      <c r="N22" s="40"/>
      <c r="O22" s="40"/>
      <c r="P22" s="40"/>
      <c r="Q22" s="40"/>
      <c r="R22" s="40"/>
      <c r="S22" s="42"/>
      <c r="T22" s="29"/>
      <c r="U22" s="29"/>
      <c r="V22" s="29"/>
      <c r="W22" s="29"/>
      <c r="X22" s="29"/>
      <c r="Y22" s="29"/>
      <c r="Z22" s="29"/>
      <c r="AA22" s="29"/>
      <c r="AB22" s="29"/>
      <c r="AC22" s="43"/>
    </row>
    <row r="23" spans="1:29" ht="12.75">
      <c r="A23" s="37"/>
      <c r="B23" s="38"/>
      <c r="C23" s="38"/>
      <c r="D23" s="38"/>
      <c r="E23" s="39"/>
      <c r="F23" s="39"/>
      <c r="G23" s="39"/>
      <c r="H23" s="39"/>
      <c r="I23" s="40"/>
      <c r="J23" s="41"/>
      <c r="K23" s="40"/>
      <c r="L23" s="40"/>
      <c r="M23" s="40"/>
      <c r="N23" s="40"/>
      <c r="O23" s="40"/>
      <c r="P23" s="40"/>
      <c r="Q23" s="40"/>
      <c r="R23" s="40"/>
      <c r="S23" s="42"/>
      <c r="T23" s="29"/>
      <c r="U23" s="29"/>
      <c r="V23" s="29"/>
      <c r="W23" s="29"/>
      <c r="X23" s="29"/>
      <c r="Y23" s="29"/>
      <c r="Z23" s="29"/>
      <c r="AA23" s="29"/>
      <c r="AB23" s="29"/>
      <c r="AC23" s="43"/>
    </row>
    <row r="24" spans="1:29" ht="12.75">
      <c r="A24" s="37"/>
      <c r="B24" s="38"/>
      <c r="C24" s="38"/>
      <c r="D24" s="38"/>
      <c r="E24" s="39"/>
      <c r="F24" s="39"/>
      <c r="G24" s="39"/>
      <c r="H24" s="39"/>
      <c r="I24" s="40"/>
      <c r="J24" s="41"/>
      <c r="K24" s="40"/>
      <c r="L24" s="40"/>
      <c r="M24" s="40"/>
      <c r="N24" s="40"/>
      <c r="O24" s="40"/>
      <c r="P24" s="40"/>
      <c r="Q24" s="40"/>
      <c r="R24" s="40"/>
      <c r="S24" s="42"/>
      <c r="T24" s="29"/>
      <c r="U24" s="29"/>
      <c r="V24" s="29"/>
      <c r="W24" s="29"/>
      <c r="X24" s="29"/>
      <c r="Y24" s="29"/>
      <c r="Z24" s="29"/>
      <c r="AA24" s="29"/>
      <c r="AB24" s="29"/>
      <c r="AC24" s="43"/>
    </row>
    <row r="25" spans="1:29" ht="12.75">
      <c r="A25" s="37"/>
      <c r="B25" s="38"/>
      <c r="C25" s="38"/>
      <c r="D25" s="38"/>
      <c r="E25" s="39"/>
      <c r="F25" s="39"/>
      <c r="G25" s="39"/>
      <c r="H25" s="39"/>
      <c r="I25" s="40"/>
      <c r="J25" s="41"/>
      <c r="K25" s="40"/>
      <c r="L25" s="40"/>
      <c r="M25" s="40"/>
      <c r="N25" s="40"/>
      <c r="O25" s="40"/>
      <c r="P25" s="40"/>
      <c r="Q25" s="40"/>
      <c r="R25" s="40"/>
      <c r="S25" s="42"/>
      <c r="T25" s="29"/>
      <c r="U25" s="29"/>
      <c r="V25" s="29"/>
      <c r="W25" s="29"/>
      <c r="X25" s="29"/>
      <c r="Y25" s="29"/>
      <c r="Z25" s="29"/>
      <c r="AA25" s="29"/>
      <c r="AB25" s="29"/>
      <c r="AC25" s="43"/>
    </row>
    <row r="26" spans="1:29" ht="12.75">
      <c r="A26" s="37"/>
      <c r="B26" s="38"/>
      <c r="C26" s="38"/>
      <c r="D26" s="38"/>
      <c r="E26" s="39"/>
      <c r="F26" s="39"/>
      <c r="G26" s="39"/>
      <c r="H26" s="39"/>
      <c r="I26" s="40"/>
      <c r="J26" s="41"/>
      <c r="K26" s="40"/>
      <c r="L26" s="40"/>
      <c r="M26" s="40"/>
      <c r="N26" s="40"/>
      <c r="O26" s="40"/>
      <c r="P26" s="40"/>
      <c r="Q26" s="40"/>
      <c r="R26" s="40"/>
      <c r="S26" s="42"/>
      <c r="T26" s="29"/>
      <c r="U26" s="29"/>
      <c r="V26" s="29"/>
      <c r="W26" s="29"/>
      <c r="X26" s="29"/>
      <c r="Y26" s="29"/>
      <c r="Z26" s="29"/>
      <c r="AA26" s="29"/>
      <c r="AB26" s="29"/>
      <c r="AC26" s="43"/>
    </row>
    <row r="27" spans="1:29" ht="12.75">
      <c r="A27" s="37"/>
      <c r="B27" s="38"/>
      <c r="C27" s="38"/>
      <c r="D27" s="38"/>
      <c r="E27" s="39"/>
      <c r="F27" s="39"/>
      <c r="G27" s="39"/>
      <c r="H27" s="39"/>
      <c r="I27" s="40"/>
      <c r="J27" s="41"/>
      <c r="K27" s="40"/>
      <c r="L27" s="40"/>
      <c r="M27" s="40"/>
      <c r="N27" s="40"/>
      <c r="O27" s="40"/>
      <c r="P27" s="40"/>
      <c r="Q27" s="40"/>
      <c r="R27" s="40"/>
      <c r="S27" s="42"/>
      <c r="T27" s="29"/>
      <c r="U27" s="29"/>
      <c r="V27" s="29"/>
      <c r="W27" s="29"/>
      <c r="X27" s="29"/>
      <c r="Y27" s="29"/>
      <c r="Z27" s="29"/>
      <c r="AA27" s="29"/>
      <c r="AB27" s="29"/>
      <c r="AC27" s="43"/>
    </row>
    <row r="28" spans="1:29" ht="12.75">
      <c r="A28" s="37"/>
      <c r="B28" s="38"/>
      <c r="C28" s="38"/>
      <c r="D28" s="38"/>
      <c r="E28" s="39"/>
      <c r="F28" s="39"/>
      <c r="G28" s="39"/>
      <c r="H28" s="39"/>
      <c r="I28" s="40"/>
      <c r="J28" s="41"/>
      <c r="K28" s="40"/>
      <c r="L28" s="40"/>
      <c r="M28" s="40"/>
      <c r="N28" s="40"/>
      <c r="O28" s="40"/>
      <c r="P28" s="40"/>
      <c r="Q28" s="40"/>
      <c r="R28" s="40"/>
      <c r="S28" s="42"/>
      <c r="T28" s="29"/>
      <c r="U28" s="29"/>
      <c r="V28" s="29"/>
      <c r="W28" s="29"/>
      <c r="X28" s="29"/>
      <c r="Y28" s="29"/>
      <c r="Z28" s="29"/>
      <c r="AA28" s="29"/>
      <c r="AB28" s="29"/>
      <c r="AC28" s="43"/>
    </row>
    <row r="29" spans="1:29" ht="12.75">
      <c r="A29" s="37"/>
      <c r="B29" s="38"/>
      <c r="C29" s="38"/>
      <c r="D29" s="38"/>
      <c r="E29" s="39"/>
      <c r="F29" s="39"/>
      <c r="G29" s="39"/>
      <c r="H29" s="39"/>
      <c r="I29" s="40"/>
      <c r="J29" s="41"/>
      <c r="K29" s="40"/>
      <c r="L29" s="40"/>
      <c r="M29" s="40"/>
      <c r="N29" s="40"/>
      <c r="O29" s="40"/>
      <c r="P29" s="40"/>
      <c r="Q29" s="40"/>
      <c r="R29" s="40"/>
      <c r="S29" s="42"/>
      <c r="T29" s="29"/>
      <c r="U29" s="29"/>
      <c r="V29" s="29"/>
      <c r="W29" s="29"/>
      <c r="X29" s="29"/>
      <c r="Y29" s="29"/>
      <c r="Z29" s="29"/>
      <c r="AA29" s="29"/>
      <c r="AB29" s="29"/>
      <c r="AC29" s="43"/>
    </row>
    <row r="30" spans="1:29" ht="12.75">
      <c r="A30" s="37"/>
      <c r="B30" s="38"/>
      <c r="C30" s="38"/>
      <c r="D30" s="38"/>
      <c r="E30" s="39"/>
      <c r="F30" s="39"/>
      <c r="G30" s="39"/>
      <c r="H30" s="39"/>
      <c r="I30" s="40"/>
      <c r="J30" s="41"/>
      <c r="K30" s="40"/>
      <c r="L30" s="40"/>
      <c r="M30" s="40"/>
      <c r="N30" s="40"/>
      <c r="O30" s="40"/>
      <c r="P30" s="40"/>
      <c r="Q30" s="40"/>
      <c r="R30" s="40"/>
      <c r="S30" s="42"/>
      <c r="T30" s="29"/>
      <c r="U30" s="29"/>
      <c r="V30" s="29"/>
      <c r="W30" s="29"/>
      <c r="X30" s="29"/>
      <c r="Y30" s="29"/>
      <c r="Z30" s="29"/>
      <c r="AA30" s="29"/>
      <c r="AB30" s="29"/>
      <c r="AC30" s="43"/>
    </row>
    <row r="31" spans="1:29" ht="12.75">
      <c r="A31" s="37"/>
      <c r="B31" s="38"/>
      <c r="C31" s="38"/>
      <c r="D31" s="38"/>
      <c r="E31" s="39"/>
      <c r="F31" s="39"/>
      <c r="G31" s="39"/>
      <c r="H31" s="39"/>
      <c r="I31" s="40"/>
      <c r="J31" s="41"/>
      <c r="K31" s="40"/>
      <c r="L31" s="40"/>
      <c r="M31" s="40"/>
      <c r="N31" s="40"/>
      <c r="O31" s="40"/>
      <c r="P31" s="40"/>
      <c r="Q31" s="40"/>
      <c r="R31" s="40"/>
      <c r="S31" s="42"/>
      <c r="T31" s="29"/>
      <c r="U31" s="29"/>
      <c r="V31" s="29"/>
      <c r="W31" s="29"/>
      <c r="X31" s="29"/>
      <c r="Y31" s="29"/>
      <c r="Z31" s="29"/>
      <c r="AA31" s="29"/>
      <c r="AB31" s="29"/>
      <c r="AC31" s="43"/>
    </row>
    <row r="32" spans="1:29" ht="12.75">
      <c r="A32" s="37"/>
      <c r="B32" s="38"/>
      <c r="C32" s="38"/>
      <c r="D32" s="38"/>
      <c r="E32" s="39"/>
      <c r="F32" s="39"/>
      <c r="G32" s="39"/>
      <c r="H32" s="39"/>
      <c r="I32" s="40"/>
      <c r="J32" s="41"/>
      <c r="K32" s="40"/>
      <c r="L32" s="40"/>
      <c r="M32" s="40"/>
      <c r="N32" s="40"/>
      <c r="O32" s="40"/>
      <c r="P32" s="40"/>
      <c r="Q32" s="40"/>
      <c r="R32" s="40"/>
      <c r="S32" s="42"/>
      <c r="T32" s="29"/>
      <c r="U32" s="29"/>
      <c r="V32" s="29"/>
      <c r="W32" s="29"/>
      <c r="X32" s="29"/>
      <c r="Y32" s="29"/>
      <c r="Z32" s="29"/>
      <c r="AA32" s="29"/>
      <c r="AB32" s="29"/>
      <c r="AC32" s="43"/>
    </row>
    <row r="33" spans="1:29" ht="12.75">
      <c r="A33" s="37"/>
      <c r="B33" s="38"/>
      <c r="C33" s="38"/>
      <c r="D33" s="38"/>
      <c r="E33" s="39"/>
      <c r="F33" s="39"/>
      <c r="G33" s="39"/>
      <c r="H33" s="39"/>
      <c r="I33" s="40"/>
      <c r="J33" s="41"/>
      <c r="K33" s="40"/>
      <c r="L33" s="40"/>
      <c r="M33" s="40"/>
      <c r="N33" s="40"/>
      <c r="O33" s="40"/>
      <c r="P33" s="40"/>
      <c r="Q33" s="40"/>
      <c r="R33" s="40"/>
      <c r="S33" s="42"/>
      <c r="T33" s="29"/>
      <c r="U33" s="29"/>
      <c r="V33" s="29"/>
      <c r="W33" s="29"/>
      <c r="X33" s="29"/>
      <c r="Y33" s="29"/>
      <c r="Z33" s="29"/>
      <c r="AA33" s="29"/>
      <c r="AB33" s="29"/>
      <c r="AC33" s="43"/>
    </row>
    <row r="34" spans="1:29" ht="12.75">
      <c r="A34" s="37"/>
      <c r="B34" s="38"/>
      <c r="C34" s="38"/>
      <c r="D34" s="38"/>
      <c r="E34" s="39"/>
      <c r="F34" s="39"/>
      <c r="G34" s="39"/>
      <c r="H34" s="39"/>
      <c r="I34" s="40"/>
      <c r="J34" s="41"/>
      <c r="K34" s="40"/>
      <c r="L34" s="40"/>
      <c r="M34" s="40"/>
      <c r="N34" s="40"/>
      <c r="O34" s="40"/>
      <c r="P34" s="40"/>
      <c r="Q34" s="40"/>
      <c r="R34" s="40"/>
      <c r="S34" s="42"/>
      <c r="T34" s="29"/>
      <c r="U34" s="29"/>
      <c r="V34" s="29"/>
      <c r="W34" s="29"/>
      <c r="X34" s="29"/>
      <c r="Y34" s="29"/>
      <c r="Z34" s="29"/>
      <c r="AA34" s="29"/>
      <c r="AB34" s="29"/>
      <c r="AC34" s="43"/>
    </row>
    <row r="35" spans="1:29" ht="12.75">
      <c r="A35" s="37"/>
      <c r="B35" s="38"/>
      <c r="C35" s="38"/>
      <c r="D35" s="38"/>
      <c r="E35" s="39"/>
      <c r="F35" s="39"/>
      <c r="G35" s="39"/>
      <c r="H35" s="39"/>
      <c r="I35" s="40"/>
      <c r="J35" s="41"/>
      <c r="K35" s="40"/>
      <c r="L35" s="40"/>
      <c r="M35" s="40"/>
      <c r="N35" s="40"/>
      <c r="O35" s="40"/>
      <c r="P35" s="40"/>
      <c r="Q35" s="40"/>
      <c r="R35" s="40"/>
      <c r="S35" s="42"/>
      <c r="T35" s="29"/>
      <c r="U35" s="29"/>
      <c r="V35" s="29"/>
      <c r="W35" s="29"/>
      <c r="X35" s="29"/>
      <c r="Y35" s="29"/>
      <c r="Z35" s="29"/>
      <c r="AA35" s="29"/>
      <c r="AB35" s="29"/>
      <c r="AC35" s="43"/>
    </row>
    <row r="36" spans="1:29" ht="12.75">
      <c r="A36" s="37"/>
      <c r="B36" s="38"/>
      <c r="C36" s="38"/>
      <c r="D36" s="38"/>
      <c r="E36" s="39"/>
      <c r="F36" s="39"/>
      <c r="G36" s="39"/>
      <c r="H36" s="39"/>
      <c r="I36" s="40"/>
      <c r="J36" s="41"/>
      <c r="K36" s="40"/>
      <c r="L36" s="40"/>
      <c r="M36" s="40"/>
      <c r="N36" s="40"/>
      <c r="O36" s="40"/>
      <c r="P36" s="40"/>
      <c r="Q36" s="40"/>
      <c r="R36" s="40"/>
      <c r="S36" s="42"/>
      <c r="T36" s="29"/>
      <c r="U36" s="29"/>
      <c r="V36" s="29"/>
      <c r="W36" s="29"/>
      <c r="X36" s="29"/>
      <c r="Y36" s="29"/>
      <c r="Z36" s="29"/>
      <c r="AA36" s="29"/>
      <c r="AB36" s="29"/>
      <c r="AC36" s="43"/>
    </row>
    <row r="37" spans="1:29" ht="12.75">
      <c r="A37" s="37"/>
      <c r="B37" s="38"/>
      <c r="C37" s="38"/>
      <c r="D37" s="38"/>
      <c r="E37" s="39"/>
      <c r="F37" s="39"/>
      <c r="G37" s="39"/>
      <c r="H37" s="39"/>
      <c r="I37" s="40"/>
      <c r="J37" s="41"/>
      <c r="K37" s="40"/>
      <c r="L37" s="40"/>
      <c r="M37" s="40"/>
      <c r="N37" s="40"/>
      <c r="O37" s="40"/>
      <c r="P37" s="40"/>
      <c r="Q37" s="40"/>
      <c r="R37" s="40"/>
      <c r="S37" s="42"/>
      <c r="T37" s="29"/>
      <c r="U37" s="29"/>
      <c r="V37" s="29"/>
      <c r="W37" s="29"/>
      <c r="X37" s="29"/>
      <c r="Y37" s="29"/>
      <c r="Z37" s="29"/>
      <c r="AA37" s="29"/>
      <c r="AB37" s="29"/>
      <c r="AC37" s="43"/>
    </row>
    <row r="38" spans="1:29" ht="12.75">
      <c r="A38" s="37"/>
      <c r="B38" s="38"/>
      <c r="C38" s="38"/>
      <c r="D38" s="38"/>
      <c r="E38" s="39"/>
      <c r="F38" s="39"/>
      <c r="G38" s="39"/>
      <c r="H38" s="39"/>
      <c r="I38" s="40"/>
      <c r="J38" s="41"/>
      <c r="K38" s="40"/>
      <c r="L38" s="40"/>
      <c r="M38" s="40"/>
      <c r="N38" s="40"/>
      <c r="O38" s="40"/>
      <c r="P38" s="40"/>
      <c r="Q38" s="40"/>
      <c r="R38" s="40"/>
      <c r="S38" s="42"/>
      <c r="T38" s="29"/>
      <c r="U38" s="29"/>
      <c r="V38" s="29"/>
      <c r="W38" s="29"/>
      <c r="X38" s="29"/>
      <c r="Y38" s="29"/>
      <c r="Z38" s="29"/>
      <c r="AA38" s="29"/>
      <c r="AB38" s="29"/>
      <c r="AC38" s="43"/>
    </row>
    <row r="39" spans="1:29" ht="12.75">
      <c r="A39" s="37"/>
      <c r="B39" s="38"/>
      <c r="C39" s="38"/>
      <c r="D39" s="38"/>
      <c r="E39" s="39"/>
      <c r="F39" s="39"/>
      <c r="G39" s="39"/>
      <c r="H39" s="39"/>
      <c r="I39" s="40"/>
      <c r="J39" s="41"/>
      <c r="K39" s="40"/>
      <c r="L39" s="40"/>
      <c r="M39" s="40"/>
      <c r="N39" s="40"/>
      <c r="O39" s="40"/>
      <c r="P39" s="40"/>
      <c r="Q39" s="40"/>
      <c r="R39" s="40"/>
      <c r="S39" s="42"/>
      <c r="T39" s="29"/>
      <c r="U39" s="29"/>
      <c r="V39" s="29"/>
      <c r="W39" s="29"/>
      <c r="X39" s="29"/>
      <c r="Y39" s="29"/>
      <c r="Z39" s="29"/>
      <c r="AA39" s="29"/>
      <c r="AB39" s="29"/>
      <c r="AC39" s="43"/>
    </row>
    <row r="40" spans="1:29" ht="12.75">
      <c r="A40" s="37"/>
      <c r="B40" s="38"/>
      <c r="C40" s="38"/>
      <c r="D40" s="38"/>
      <c r="E40" s="39"/>
      <c r="F40" s="39"/>
      <c r="G40" s="39"/>
      <c r="H40" s="39"/>
      <c r="I40" s="40"/>
      <c r="J40" s="41"/>
      <c r="K40" s="40"/>
      <c r="L40" s="40"/>
      <c r="M40" s="40"/>
      <c r="N40" s="40"/>
      <c r="O40" s="40"/>
      <c r="P40" s="40"/>
      <c r="Q40" s="40"/>
      <c r="R40" s="40"/>
      <c r="S40" s="42"/>
      <c r="T40" s="29"/>
      <c r="U40" s="29"/>
      <c r="V40" s="29"/>
      <c r="W40" s="29"/>
      <c r="X40" s="29"/>
      <c r="Y40" s="29"/>
      <c r="Z40" s="29"/>
      <c r="AA40" s="29"/>
      <c r="AB40" s="29"/>
      <c r="AC40" s="43"/>
    </row>
    <row r="41" spans="1:29" ht="12.75">
      <c r="A41" s="37"/>
      <c r="B41" s="38"/>
      <c r="C41" s="38"/>
      <c r="D41" s="38"/>
      <c r="E41" s="39"/>
      <c r="F41" s="39"/>
      <c r="G41" s="39"/>
      <c r="H41" s="39"/>
      <c r="I41" s="40"/>
      <c r="J41" s="41"/>
      <c r="K41" s="40"/>
      <c r="L41" s="40"/>
      <c r="M41" s="40"/>
      <c r="N41" s="40"/>
      <c r="O41" s="40"/>
      <c r="P41" s="40"/>
      <c r="Q41" s="40"/>
      <c r="R41" s="40"/>
      <c r="S41" s="42"/>
      <c r="T41" s="29"/>
      <c r="U41" s="29"/>
      <c r="V41" s="29"/>
      <c r="W41" s="29"/>
      <c r="X41" s="29"/>
      <c r="Y41" s="29"/>
      <c r="Z41" s="29"/>
      <c r="AA41" s="29"/>
      <c r="AB41" s="29"/>
      <c r="AC41" s="43"/>
    </row>
    <row r="42" spans="1:29" ht="12.75">
      <c r="A42" s="37"/>
      <c r="B42" s="38"/>
      <c r="C42" s="38"/>
      <c r="D42" s="38"/>
      <c r="E42" s="39"/>
      <c r="F42" s="39"/>
      <c r="G42" s="39"/>
      <c r="H42" s="39"/>
      <c r="I42" s="40"/>
      <c r="J42" s="41"/>
      <c r="K42" s="40"/>
      <c r="L42" s="40"/>
      <c r="M42" s="40"/>
      <c r="N42" s="40"/>
      <c r="O42" s="40"/>
      <c r="P42" s="40"/>
      <c r="Q42" s="40"/>
      <c r="R42" s="40"/>
      <c r="S42" s="42"/>
      <c r="T42" s="29"/>
      <c r="U42" s="29"/>
      <c r="V42" s="29"/>
      <c r="W42" s="29"/>
      <c r="X42" s="29"/>
      <c r="Y42" s="29"/>
      <c r="Z42" s="29"/>
      <c r="AA42" s="29"/>
      <c r="AB42" s="29"/>
      <c r="AC42" s="43"/>
    </row>
    <row r="43" spans="1:29" ht="12.75">
      <c r="A43" s="37"/>
      <c r="B43" s="38"/>
      <c r="C43" s="38"/>
      <c r="D43" s="38"/>
      <c r="E43" s="39"/>
      <c r="F43" s="39"/>
      <c r="G43" s="39"/>
      <c r="H43" s="39"/>
      <c r="I43" s="40"/>
      <c r="J43" s="41"/>
      <c r="K43" s="40"/>
      <c r="L43" s="40"/>
      <c r="M43" s="40"/>
      <c r="N43" s="40"/>
      <c r="O43" s="40"/>
      <c r="P43" s="40"/>
      <c r="Q43" s="40"/>
      <c r="R43" s="40"/>
      <c r="S43" s="42"/>
      <c r="T43" s="29"/>
      <c r="U43" s="29"/>
      <c r="V43" s="29"/>
      <c r="W43" s="29"/>
      <c r="X43" s="29"/>
      <c r="Y43" s="29"/>
      <c r="Z43" s="29"/>
      <c r="AA43" s="29"/>
      <c r="AB43" s="29"/>
      <c r="AC43" s="43"/>
    </row>
    <row r="44" spans="1:29" ht="12.75">
      <c r="A44" s="37"/>
      <c r="B44" s="38"/>
      <c r="C44" s="38"/>
      <c r="D44" s="38"/>
      <c r="E44" s="39"/>
      <c r="F44" s="39"/>
      <c r="G44" s="39"/>
      <c r="H44" s="39"/>
      <c r="I44" s="40"/>
      <c r="J44" s="41"/>
      <c r="K44" s="40"/>
      <c r="L44" s="40"/>
      <c r="M44" s="40"/>
      <c r="N44" s="40"/>
      <c r="O44" s="40"/>
      <c r="P44" s="40"/>
      <c r="Q44" s="40"/>
      <c r="R44" s="40"/>
      <c r="S44" s="42"/>
      <c r="T44" s="29"/>
      <c r="U44" s="29"/>
      <c r="V44" s="29"/>
      <c r="W44" s="29"/>
      <c r="X44" s="29"/>
      <c r="Y44" s="29"/>
      <c r="Z44" s="29"/>
      <c r="AA44" s="29"/>
      <c r="AB44" s="29"/>
      <c r="AC44" s="43"/>
    </row>
    <row r="46" spans="2:18" ht="12.75"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</row>
    <row r="47" spans="2:18" ht="12.75"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</row>
    <row r="48" spans="2:18" ht="12.75"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</row>
    <row r="49" spans="2:18" ht="12.75"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</row>
    <row r="50" spans="2:18" ht="12.75"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</row>
    <row r="51" spans="2:18" ht="12.75"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</row>
    <row r="52" spans="2:18" ht="12.75"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</row>
    <row r="53" spans="2:18" ht="12.75"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</row>
    <row r="54" spans="2:18" ht="12.75"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</row>
    <row r="55" spans="2:18" ht="12.75"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</row>
    <row r="56" spans="2:18" ht="12.75"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</row>
  </sheetData>
  <mergeCells count="12">
    <mergeCell ref="U3:Z3"/>
    <mergeCell ref="U4:V4"/>
    <mergeCell ref="W4:X4"/>
    <mergeCell ref="Y4:Z4"/>
    <mergeCell ref="S3:T3"/>
    <mergeCell ref="G3:H3"/>
    <mergeCell ref="I4:J4"/>
    <mergeCell ref="K4:L4"/>
    <mergeCell ref="M4:N4"/>
    <mergeCell ref="O4:P4"/>
    <mergeCell ref="I3:R3"/>
    <mergeCell ref="Q4:R4"/>
  </mergeCells>
  <printOptions/>
  <pageMargins left="0.24" right="0.28" top="0.75" bottom="0.61" header="0.37" footer="0.5118110236220472"/>
  <pageSetup fitToHeight="1" fitToWidth="1" horizontalDpi="300" verticalDpi="300" orientation="landscape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1"/>
  <sheetViews>
    <sheetView workbookViewId="0" topLeftCell="A1">
      <selection activeCell="B4" sqref="B4"/>
    </sheetView>
  </sheetViews>
  <sheetFormatPr defaultColWidth="9.00390625" defaultRowHeight="12.75"/>
  <cols>
    <col min="1" max="1" width="11.625" style="66" customWidth="1"/>
    <col min="2" max="2" width="17.625" style="66" customWidth="1"/>
    <col min="3" max="3" width="5.00390625" style="66" bestFit="1" customWidth="1"/>
    <col min="4" max="4" width="4.875" style="66" bestFit="1" customWidth="1"/>
    <col min="5" max="5" width="4.375" style="66" bestFit="1" customWidth="1"/>
    <col min="6" max="6" width="3.125" style="66" bestFit="1" customWidth="1"/>
    <col min="7" max="7" width="7.25390625" style="66" bestFit="1" customWidth="1"/>
    <col min="8" max="8" width="8.75390625" style="66" customWidth="1"/>
    <col min="9" max="9" width="9.25390625" style="66" customWidth="1"/>
    <col min="10" max="10" width="8.00390625" style="66" customWidth="1"/>
    <col min="11" max="11" width="8.125" style="66" customWidth="1"/>
    <col min="12" max="12" width="9.00390625" style="66" customWidth="1"/>
    <col min="13" max="13" width="8.00390625" style="66" customWidth="1"/>
    <col min="14" max="14" width="10.00390625" style="66" customWidth="1"/>
    <col min="15" max="15" width="7.75390625" style="66" customWidth="1"/>
    <col min="16" max="16" width="8.00390625" style="66" customWidth="1"/>
    <col min="17" max="16384" width="9.125" style="66" customWidth="1"/>
  </cols>
  <sheetData>
    <row r="1" ht="12.75">
      <c r="A1" s="79" t="s">
        <v>120</v>
      </c>
    </row>
    <row r="3" ht="12.75">
      <c r="A3" s="66" t="s">
        <v>10</v>
      </c>
    </row>
    <row r="4" spans="12:16" ht="12.75" customHeight="1">
      <c r="L4" s="68" t="s">
        <v>53</v>
      </c>
      <c r="M4" s="70"/>
      <c r="N4" s="70" t="s">
        <v>57</v>
      </c>
      <c r="O4" s="70"/>
      <c r="P4" s="71"/>
    </row>
    <row r="5" spans="1:16" ht="12.75" customHeight="1">
      <c r="A5" s="51" t="s">
        <v>56</v>
      </c>
      <c r="B5" s="51" t="s">
        <v>2</v>
      </c>
      <c r="C5" s="54" t="s">
        <v>15</v>
      </c>
      <c r="D5" s="54" t="s">
        <v>71</v>
      </c>
      <c r="E5" s="54" t="s">
        <v>72</v>
      </c>
      <c r="F5" s="55" t="s">
        <v>14</v>
      </c>
      <c r="G5" s="32" t="s">
        <v>73</v>
      </c>
      <c r="H5" s="51" t="s">
        <v>3</v>
      </c>
      <c r="I5" s="51" t="s">
        <v>5</v>
      </c>
      <c r="J5" s="56" t="s">
        <v>11</v>
      </c>
      <c r="K5" s="51" t="s">
        <v>4</v>
      </c>
      <c r="L5" s="72" t="s">
        <v>58</v>
      </c>
      <c r="M5" s="82" t="s">
        <v>3</v>
      </c>
      <c r="N5" s="51" t="s">
        <v>5</v>
      </c>
      <c r="O5" s="51" t="s">
        <v>11</v>
      </c>
      <c r="P5" s="51" t="s">
        <v>4</v>
      </c>
    </row>
    <row r="6" spans="1:16" ht="12.75" customHeight="1">
      <c r="A6" s="51">
        <v>1</v>
      </c>
      <c r="B6" s="124" t="s">
        <v>16</v>
      </c>
      <c r="C6" s="54">
        <v>1</v>
      </c>
      <c r="D6" s="125">
        <v>201</v>
      </c>
      <c r="E6" s="54">
        <v>3</v>
      </c>
      <c r="F6" s="55">
        <v>1</v>
      </c>
      <c r="G6" s="78">
        <v>1983</v>
      </c>
      <c r="H6" s="128">
        <v>9.45</v>
      </c>
      <c r="I6" s="128">
        <v>9.1</v>
      </c>
      <c r="J6" s="128">
        <v>8.9</v>
      </c>
      <c r="K6" s="126">
        <v>9.9</v>
      </c>
      <c r="L6" s="33">
        <f aca="true" t="shared" si="0" ref="L6:L21">SUM(H6:K6)</f>
        <v>37.349999999999994</v>
      </c>
      <c r="M6" s="82">
        <v>2</v>
      </c>
      <c r="N6" s="51">
        <v>1</v>
      </c>
      <c r="O6" s="51">
        <v>2</v>
      </c>
      <c r="P6" s="74" t="s">
        <v>235</v>
      </c>
    </row>
    <row r="7" spans="1:17" ht="12.75" customHeight="1">
      <c r="A7" s="51">
        <v>2</v>
      </c>
      <c r="B7" s="65" t="s">
        <v>76</v>
      </c>
      <c r="C7" s="78">
        <v>26</v>
      </c>
      <c r="D7" s="112">
        <v>214</v>
      </c>
      <c r="E7" s="78">
        <v>3</v>
      </c>
      <c r="F7" s="78">
        <v>2</v>
      </c>
      <c r="G7" s="78">
        <v>1976</v>
      </c>
      <c r="H7" s="33">
        <v>9.4</v>
      </c>
      <c r="I7" s="33">
        <v>8.95</v>
      </c>
      <c r="J7" s="33">
        <v>8.35</v>
      </c>
      <c r="K7" s="33">
        <v>9.9</v>
      </c>
      <c r="L7" s="33">
        <f t="shared" si="0"/>
        <v>36.6</v>
      </c>
      <c r="M7" s="82">
        <v>3</v>
      </c>
      <c r="N7" s="74" t="s">
        <v>234</v>
      </c>
      <c r="O7" s="51">
        <v>5</v>
      </c>
      <c r="P7" s="74" t="s">
        <v>235</v>
      </c>
      <c r="Q7" s="75"/>
    </row>
    <row r="8" spans="1:17" ht="12.75" customHeight="1">
      <c r="A8" s="51">
        <v>3</v>
      </c>
      <c r="B8" s="65" t="s">
        <v>183</v>
      </c>
      <c r="C8" s="78">
        <v>5</v>
      </c>
      <c r="D8" s="112">
        <v>207</v>
      </c>
      <c r="E8" s="78">
        <v>3</v>
      </c>
      <c r="F8" s="78">
        <v>2</v>
      </c>
      <c r="G8" s="78">
        <v>1980</v>
      </c>
      <c r="H8" s="33">
        <v>9</v>
      </c>
      <c r="I8" s="33">
        <v>9.05</v>
      </c>
      <c r="J8" s="33">
        <v>9</v>
      </c>
      <c r="K8" s="33">
        <v>9.4</v>
      </c>
      <c r="L8" s="33">
        <f t="shared" si="0"/>
        <v>36.45</v>
      </c>
      <c r="M8" s="82">
        <v>6</v>
      </c>
      <c r="N8" s="51">
        <v>2</v>
      </c>
      <c r="O8" s="51">
        <v>1</v>
      </c>
      <c r="P8" s="74" t="s">
        <v>232</v>
      </c>
      <c r="Q8" s="75"/>
    </row>
    <row r="9" spans="1:17" ht="12.75" customHeight="1">
      <c r="A9" s="74" t="s">
        <v>118</v>
      </c>
      <c r="B9" s="65" t="s">
        <v>180</v>
      </c>
      <c r="C9" s="78">
        <v>1</v>
      </c>
      <c r="D9" s="112">
        <v>202</v>
      </c>
      <c r="E9" s="78">
        <v>3</v>
      </c>
      <c r="F9" s="78">
        <v>1</v>
      </c>
      <c r="G9" s="78">
        <v>1978</v>
      </c>
      <c r="H9" s="33">
        <v>9.7</v>
      </c>
      <c r="I9" s="33">
        <v>8.6</v>
      </c>
      <c r="J9" s="33">
        <v>8.1</v>
      </c>
      <c r="K9" s="33">
        <v>9.5</v>
      </c>
      <c r="L9" s="33">
        <f t="shared" si="0"/>
        <v>35.9</v>
      </c>
      <c r="M9" s="82">
        <v>1</v>
      </c>
      <c r="N9" s="51">
        <v>7</v>
      </c>
      <c r="O9" s="51">
        <v>9</v>
      </c>
      <c r="P9" s="51">
        <v>6</v>
      </c>
      <c r="Q9" s="75"/>
    </row>
    <row r="10" spans="1:17" ht="12.75" customHeight="1">
      <c r="A10" s="74" t="s">
        <v>118</v>
      </c>
      <c r="B10" s="65" t="s">
        <v>17</v>
      </c>
      <c r="C10" s="78">
        <v>1</v>
      </c>
      <c r="D10" s="112">
        <v>204</v>
      </c>
      <c r="E10" s="78">
        <v>3</v>
      </c>
      <c r="F10" s="78">
        <v>1</v>
      </c>
      <c r="G10" s="78">
        <v>1982</v>
      </c>
      <c r="H10" s="33">
        <v>8.85</v>
      </c>
      <c r="I10" s="33">
        <v>8.95</v>
      </c>
      <c r="J10" s="33">
        <v>8.65</v>
      </c>
      <c r="K10" s="33">
        <v>9.45</v>
      </c>
      <c r="L10" s="33">
        <f t="shared" si="0"/>
        <v>35.89999999999999</v>
      </c>
      <c r="M10" s="82">
        <v>8</v>
      </c>
      <c r="N10" s="74" t="s">
        <v>234</v>
      </c>
      <c r="O10" s="51">
        <v>3</v>
      </c>
      <c r="P10" s="74" t="s">
        <v>236</v>
      </c>
      <c r="Q10" s="75"/>
    </row>
    <row r="11" spans="1:17" ht="12.75" customHeight="1">
      <c r="A11" s="51">
        <v>6</v>
      </c>
      <c r="B11" s="65" t="s">
        <v>182</v>
      </c>
      <c r="C11" s="78">
        <v>5</v>
      </c>
      <c r="D11" s="112">
        <v>206</v>
      </c>
      <c r="E11" s="78">
        <v>3</v>
      </c>
      <c r="F11" s="78">
        <v>2</v>
      </c>
      <c r="G11" s="78">
        <v>1964</v>
      </c>
      <c r="H11" s="33">
        <v>9.1</v>
      </c>
      <c r="I11" s="33">
        <v>8.8</v>
      </c>
      <c r="J11" s="33">
        <v>7.95</v>
      </c>
      <c r="K11" s="33">
        <v>9.9</v>
      </c>
      <c r="L11" s="33">
        <f t="shared" si="0"/>
        <v>35.75</v>
      </c>
      <c r="M11" s="82">
        <v>4</v>
      </c>
      <c r="N11" s="51">
        <v>5</v>
      </c>
      <c r="O11" s="51">
        <v>11</v>
      </c>
      <c r="P11" s="74" t="s">
        <v>235</v>
      </c>
      <c r="Q11" s="75"/>
    </row>
    <row r="12" spans="1:17" ht="12.75" customHeight="1">
      <c r="A12" s="51">
        <v>7</v>
      </c>
      <c r="B12" s="65" t="s">
        <v>184</v>
      </c>
      <c r="C12" s="78">
        <v>9</v>
      </c>
      <c r="D12" s="112">
        <v>208</v>
      </c>
      <c r="E12" s="78">
        <v>3</v>
      </c>
      <c r="F12" s="78">
        <v>1</v>
      </c>
      <c r="G12" s="78">
        <v>1974</v>
      </c>
      <c r="H12" s="33">
        <v>8.7</v>
      </c>
      <c r="I12" s="33">
        <v>8.35</v>
      </c>
      <c r="J12" s="33">
        <v>8.45</v>
      </c>
      <c r="K12" s="33">
        <v>9.95</v>
      </c>
      <c r="L12" s="33">
        <f t="shared" si="0"/>
        <v>35.449999999999996</v>
      </c>
      <c r="M12" s="129" t="s">
        <v>232</v>
      </c>
      <c r="N12" s="51">
        <v>10</v>
      </c>
      <c r="O12" s="51">
        <v>4</v>
      </c>
      <c r="P12" s="51">
        <v>1</v>
      </c>
      <c r="Q12" s="75"/>
    </row>
    <row r="13" spans="1:16" ht="12.75" customHeight="1">
      <c r="A13" s="51">
        <v>8</v>
      </c>
      <c r="B13" s="65" t="s">
        <v>185</v>
      </c>
      <c r="C13" s="78">
        <v>23</v>
      </c>
      <c r="D13" s="112">
        <v>210</v>
      </c>
      <c r="E13" s="78">
        <v>3</v>
      </c>
      <c r="F13" s="78">
        <v>1</v>
      </c>
      <c r="G13" s="78">
        <v>1975</v>
      </c>
      <c r="H13" s="33">
        <v>8.9</v>
      </c>
      <c r="I13" s="33">
        <v>8.5</v>
      </c>
      <c r="J13" s="33">
        <v>8.3</v>
      </c>
      <c r="K13" s="33">
        <v>9.4</v>
      </c>
      <c r="L13" s="33">
        <f t="shared" si="0"/>
        <v>35.1</v>
      </c>
      <c r="M13" s="82">
        <v>7</v>
      </c>
      <c r="N13" s="51">
        <v>9</v>
      </c>
      <c r="O13" s="51">
        <v>6</v>
      </c>
      <c r="P13" s="74" t="s">
        <v>232</v>
      </c>
    </row>
    <row r="14" spans="1:16" ht="12.75" customHeight="1">
      <c r="A14" s="51">
        <v>9</v>
      </c>
      <c r="B14" s="65" t="s">
        <v>181</v>
      </c>
      <c r="C14" s="78">
        <v>4</v>
      </c>
      <c r="D14" s="112">
        <v>205</v>
      </c>
      <c r="E14" s="78">
        <v>3</v>
      </c>
      <c r="F14" s="78">
        <v>1</v>
      </c>
      <c r="G14" s="78">
        <v>1979</v>
      </c>
      <c r="H14" s="33">
        <v>8.7</v>
      </c>
      <c r="I14" s="33">
        <v>8.7</v>
      </c>
      <c r="J14" s="33">
        <v>8.15</v>
      </c>
      <c r="K14" s="33">
        <v>9.45</v>
      </c>
      <c r="L14" s="33">
        <f t="shared" si="0"/>
        <v>35</v>
      </c>
      <c r="M14" s="129" t="s">
        <v>232</v>
      </c>
      <c r="N14" s="51">
        <v>6</v>
      </c>
      <c r="O14" s="51">
        <v>8</v>
      </c>
      <c r="P14" s="74" t="s">
        <v>236</v>
      </c>
    </row>
    <row r="15" spans="1:16" ht="12.75" customHeight="1">
      <c r="A15" s="51">
        <v>10</v>
      </c>
      <c r="B15" s="65" t="s">
        <v>78</v>
      </c>
      <c r="C15" s="78">
        <v>33</v>
      </c>
      <c r="D15" s="112">
        <v>216</v>
      </c>
      <c r="E15" s="51">
        <v>3</v>
      </c>
      <c r="F15" s="51">
        <v>1</v>
      </c>
      <c r="G15" s="78">
        <v>1978</v>
      </c>
      <c r="H15" s="33">
        <v>8.75</v>
      </c>
      <c r="I15" s="33">
        <v>8.55</v>
      </c>
      <c r="J15" s="33">
        <v>7.8</v>
      </c>
      <c r="K15" s="33">
        <v>9.45</v>
      </c>
      <c r="L15" s="33">
        <f t="shared" si="0"/>
        <v>34.55</v>
      </c>
      <c r="M15" s="82">
        <v>9</v>
      </c>
      <c r="N15" s="51">
        <v>8</v>
      </c>
      <c r="O15" s="51">
        <v>13</v>
      </c>
      <c r="P15" s="74" t="s">
        <v>236</v>
      </c>
    </row>
    <row r="16" spans="1:16" ht="12.75" customHeight="1">
      <c r="A16" s="51">
        <v>11</v>
      </c>
      <c r="B16" s="65" t="s">
        <v>186</v>
      </c>
      <c r="C16" s="78">
        <v>26</v>
      </c>
      <c r="D16" s="112">
        <v>213</v>
      </c>
      <c r="E16" s="78">
        <v>3</v>
      </c>
      <c r="F16" s="78">
        <v>2</v>
      </c>
      <c r="G16" s="78">
        <v>1981</v>
      </c>
      <c r="H16" s="33">
        <v>9.05</v>
      </c>
      <c r="I16" s="33">
        <v>8</v>
      </c>
      <c r="J16" s="33">
        <v>8</v>
      </c>
      <c r="K16" s="33">
        <v>9.2</v>
      </c>
      <c r="L16" s="33">
        <f t="shared" si="0"/>
        <v>34.25</v>
      </c>
      <c r="M16" s="82">
        <v>5</v>
      </c>
      <c r="N16" s="51">
        <v>12</v>
      </c>
      <c r="O16" s="51">
        <v>10</v>
      </c>
      <c r="P16" s="51">
        <v>12</v>
      </c>
    </row>
    <row r="17" spans="1:16" ht="12.75" customHeight="1">
      <c r="A17" s="51">
        <v>12</v>
      </c>
      <c r="B17" s="65" t="s">
        <v>70</v>
      </c>
      <c r="C17" s="78">
        <v>14</v>
      </c>
      <c r="D17" s="112">
        <v>209</v>
      </c>
      <c r="E17" s="78">
        <v>3</v>
      </c>
      <c r="F17" s="78">
        <v>1</v>
      </c>
      <c r="G17" s="78">
        <v>1982</v>
      </c>
      <c r="H17" s="33">
        <v>6.85</v>
      </c>
      <c r="I17" s="33">
        <v>8.1</v>
      </c>
      <c r="J17" s="33">
        <v>8.2</v>
      </c>
      <c r="K17" s="33">
        <v>9.8</v>
      </c>
      <c r="L17" s="33">
        <f t="shared" si="0"/>
        <v>32.95</v>
      </c>
      <c r="M17" s="82">
        <v>13</v>
      </c>
      <c r="N17" s="51">
        <v>11</v>
      </c>
      <c r="O17" s="51">
        <v>7</v>
      </c>
      <c r="P17" s="51">
        <v>5</v>
      </c>
    </row>
    <row r="18" spans="1:16" ht="12.75" customHeight="1">
      <c r="A18" s="51">
        <v>13</v>
      </c>
      <c r="B18" s="65" t="s">
        <v>188</v>
      </c>
      <c r="C18" s="78">
        <v>36</v>
      </c>
      <c r="D18" s="112">
        <v>218</v>
      </c>
      <c r="E18" s="51">
        <v>3</v>
      </c>
      <c r="F18" s="51">
        <v>1</v>
      </c>
      <c r="G18" s="78">
        <v>1983</v>
      </c>
      <c r="H18" s="33">
        <v>6.9</v>
      </c>
      <c r="I18" s="33">
        <v>7.9</v>
      </c>
      <c r="J18" s="33">
        <v>7.85</v>
      </c>
      <c r="K18" s="33">
        <v>8.9</v>
      </c>
      <c r="L18" s="33">
        <f>SUM(H18:K18)</f>
        <v>31.549999999999997</v>
      </c>
      <c r="M18" s="82">
        <v>12</v>
      </c>
      <c r="N18" s="51">
        <v>13</v>
      </c>
      <c r="O18" s="51">
        <v>12</v>
      </c>
      <c r="P18" s="51">
        <v>14</v>
      </c>
    </row>
    <row r="19" spans="1:16" ht="12.75" customHeight="1">
      <c r="A19" s="51">
        <v>14</v>
      </c>
      <c r="B19" s="65" t="s">
        <v>187</v>
      </c>
      <c r="C19" s="78">
        <v>35</v>
      </c>
      <c r="D19" s="112">
        <v>217</v>
      </c>
      <c r="E19" s="51">
        <v>3</v>
      </c>
      <c r="F19" s="51">
        <v>1</v>
      </c>
      <c r="G19" s="78">
        <v>1983</v>
      </c>
      <c r="H19" s="33">
        <v>6.5</v>
      </c>
      <c r="I19" s="33">
        <v>7.4</v>
      </c>
      <c r="J19" s="33">
        <v>6.15</v>
      </c>
      <c r="K19" s="33">
        <v>9</v>
      </c>
      <c r="L19" s="33">
        <f t="shared" si="0"/>
        <v>29.05</v>
      </c>
      <c r="M19" s="82">
        <v>15</v>
      </c>
      <c r="N19" s="51">
        <v>15</v>
      </c>
      <c r="O19" s="51">
        <v>15</v>
      </c>
      <c r="P19" s="51">
        <v>13</v>
      </c>
    </row>
    <row r="20" spans="1:16" ht="12.75" customHeight="1">
      <c r="A20" s="51">
        <v>15</v>
      </c>
      <c r="B20" s="65" t="s">
        <v>77</v>
      </c>
      <c r="C20" s="78">
        <v>30</v>
      </c>
      <c r="D20" s="112">
        <v>215</v>
      </c>
      <c r="E20" s="51">
        <v>3</v>
      </c>
      <c r="F20" s="51">
        <v>1</v>
      </c>
      <c r="G20" s="78">
        <v>1981</v>
      </c>
      <c r="H20" s="33">
        <v>6.6</v>
      </c>
      <c r="I20" s="33">
        <v>7.7</v>
      </c>
      <c r="J20" s="33">
        <v>7.2</v>
      </c>
      <c r="K20" s="33">
        <v>5.55</v>
      </c>
      <c r="L20" s="33">
        <f t="shared" si="0"/>
        <v>27.05</v>
      </c>
      <c r="M20" s="51">
        <v>14</v>
      </c>
      <c r="N20" s="51">
        <v>14</v>
      </c>
      <c r="O20" s="51">
        <v>14</v>
      </c>
      <c r="P20" s="51">
        <v>15</v>
      </c>
    </row>
    <row r="21" spans="1:16" ht="12.75" customHeight="1">
      <c r="A21" s="51"/>
      <c r="B21" s="65" t="s">
        <v>75</v>
      </c>
      <c r="C21" s="78">
        <v>1</v>
      </c>
      <c r="D21" s="112">
        <v>203</v>
      </c>
      <c r="E21" s="78">
        <v>3</v>
      </c>
      <c r="F21" s="78">
        <v>1</v>
      </c>
      <c r="G21" s="78">
        <v>1978</v>
      </c>
      <c r="H21" s="33" t="s">
        <v>231</v>
      </c>
      <c r="I21" s="33"/>
      <c r="J21" s="33"/>
      <c r="K21" s="33"/>
      <c r="L21" s="33">
        <f t="shared" si="0"/>
        <v>0</v>
      </c>
      <c r="M21" s="49"/>
      <c r="N21" s="49"/>
      <c r="O21" s="49"/>
      <c r="P21" s="49"/>
    </row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</sheetData>
  <printOptions/>
  <pageMargins left="0.64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workbookViewId="0" topLeftCell="A1">
      <selection activeCell="I13" sqref="I13"/>
    </sheetView>
  </sheetViews>
  <sheetFormatPr defaultColWidth="9.00390625" defaultRowHeight="12.75"/>
  <cols>
    <col min="1" max="1" width="6.625" style="260" customWidth="1"/>
    <col min="2" max="2" width="5.625" style="260" customWidth="1"/>
    <col min="3" max="3" width="5.125" style="261" customWidth="1"/>
    <col min="4" max="4" width="18.625" style="260" customWidth="1"/>
    <col min="5" max="5" width="7.625" style="260" customWidth="1"/>
    <col min="6" max="6" width="19.25390625" style="260" customWidth="1"/>
    <col min="7" max="7" width="9.75390625" style="261" customWidth="1"/>
    <col min="8" max="8" width="9.25390625" style="261" customWidth="1"/>
    <col min="9" max="9" width="11.00390625" style="261" customWidth="1"/>
    <col min="10" max="10" width="9.75390625" style="260" customWidth="1"/>
    <col min="11" max="11" width="10.875" style="260" customWidth="1"/>
    <col min="12" max="12" width="11.00390625" style="260" customWidth="1"/>
    <col min="13" max="13" width="8.375" style="260" customWidth="1"/>
    <col min="14" max="14" width="9.00390625" style="260" customWidth="1"/>
    <col min="15" max="15" width="7.75390625" style="260" customWidth="1"/>
    <col min="16" max="16384" width="9.125" style="260" customWidth="1"/>
  </cols>
  <sheetData>
    <row r="1" spans="1:13" ht="12.75">
      <c r="A1" s="259" t="s">
        <v>242</v>
      </c>
      <c r="B1" s="259"/>
      <c r="C1" s="259"/>
      <c r="G1" s="260" t="s">
        <v>335</v>
      </c>
      <c r="I1" s="262"/>
      <c r="J1" s="326"/>
      <c r="K1" s="326"/>
      <c r="L1" s="326"/>
      <c r="M1" s="326"/>
    </row>
    <row r="2" spans="1:13" ht="12.75">
      <c r="A2" s="259" t="s">
        <v>336</v>
      </c>
      <c r="B2" s="259"/>
      <c r="C2" s="260"/>
      <c r="G2" s="263">
        <v>37416</v>
      </c>
      <c r="I2" s="262"/>
      <c r="J2" s="326"/>
      <c r="K2" s="334"/>
      <c r="L2" s="326"/>
      <c r="M2" s="326"/>
    </row>
    <row r="3" spans="6:13" ht="12.75">
      <c r="F3" s="351"/>
      <c r="I3" s="262"/>
      <c r="J3" s="326"/>
      <c r="K3" s="326"/>
      <c r="L3" s="326"/>
      <c r="M3" s="326"/>
    </row>
    <row r="4" spans="1:13" ht="13.5" thickBot="1">
      <c r="A4" s="260" t="s">
        <v>332</v>
      </c>
      <c r="I4" s="262"/>
      <c r="J4" s="326"/>
      <c r="K4" s="326"/>
      <c r="L4" s="326"/>
      <c r="M4" s="326"/>
    </row>
    <row r="5" spans="1:16" ht="12.75">
      <c r="A5" s="265" t="s">
        <v>37</v>
      </c>
      <c r="B5" s="352" t="s">
        <v>245</v>
      </c>
      <c r="C5" s="352" t="s">
        <v>15</v>
      </c>
      <c r="D5" s="266" t="s">
        <v>54</v>
      </c>
      <c r="E5" s="267" t="s">
        <v>246</v>
      </c>
      <c r="F5" s="268" t="s">
        <v>15</v>
      </c>
      <c r="G5" s="371" t="s">
        <v>337</v>
      </c>
      <c r="H5" s="372"/>
      <c r="I5" s="262"/>
      <c r="J5" s="262"/>
      <c r="K5" s="262"/>
      <c r="L5" s="327"/>
      <c r="M5" s="262"/>
      <c r="N5" s="353"/>
      <c r="O5" s="353"/>
      <c r="P5" s="335"/>
    </row>
    <row r="6" spans="1:16" ht="13.5" thickBot="1">
      <c r="A6" s="158"/>
      <c r="B6" s="354"/>
      <c r="C6" s="354"/>
      <c r="D6" s="269"/>
      <c r="E6" s="270"/>
      <c r="F6" s="270"/>
      <c r="G6" s="271" t="s">
        <v>65</v>
      </c>
      <c r="H6" s="272" t="s">
        <v>37</v>
      </c>
      <c r="I6" s="262"/>
      <c r="J6" s="326"/>
      <c r="K6" s="262"/>
      <c r="L6" s="326"/>
      <c r="M6" s="262"/>
      <c r="N6" s="335"/>
      <c r="O6" s="335"/>
      <c r="P6" s="335"/>
    </row>
    <row r="7" spans="1:16" ht="12.75">
      <c r="A7" s="279">
        <v>1</v>
      </c>
      <c r="B7" s="274">
        <v>216</v>
      </c>
      <c r="C7" s="280">
        <v>33</v>
      </c>
      <c r="D7" s="284" t="s">
        <v>78</v>
      </c>
      <c r="E7" s="280">
        <v>1978</v>
      </c>
      <c r="F7" s="281" t="s">
        <v>257</v>
      </c>
      <c r="G7" s="282">
        <v>0.0010277777777777778</v>
      </c>
      <c r="H7" s="283">
        <v>1</v>
      </c>
      <c r="I7" s="262"/>
      <c r="J7" s="262"/>
      <c r="K7" s="262"/>
      <c r="L7" s="339"/>
      <c r="M7" s="262"/>
      <c r="N7" s="355"/>
      <c r="O7" s="335"/>
      <c r="P7" s="335"/>
    </row>
    <row r="8" spans="1:16" ht="12.75">
      <c r="A8" s="279">
        <v>2</v>
      </c>
      <c r="B8" s="274">
        <v>208</v>
      </c>
      <c r="C8" s="280">
        <v>9</v>
      </c>
      <c r="D8" s="284" t="s">
        <v>184</v>
      </c>
      <c r="E8" s="280">
        <v>1974</v>
      </c>
      <c r="F8" s="281" t="s">
        <v>264</v>
      </c>
      <c r="G8" s="282">
        <v>0.001236111111111111</v>
      </c>
      <c r="H8" s="283">
        <v>2</v>
      </c>
      <c r="I8" s="262"/>
      <c r="J8" s="262"/>
      <c r="K8" s="262"/>
      <c r="L8" s="339"/>
      <c r="M8" s="262"/>
      <c r="N8" s="355"/>
      <c r="O8" s="335"/>
      <c r="P8" s="335"/>
    </row>
    <row r="9" spans="1:16" ht="12.75">
      <c r="A9" s="279">
        <v>3</v>
      </c>
      <c r="B9" s="274">
        <v>206</v>
      </c>
      <c r="C9" s="280">
        <v>5</v>
      </c>
      <c r="D9" s="284" t="s">
        <v>182</v>
      </c>
      <c r="E9" s="280">
        <v>1964</v>
      </c>
      <c r="F9" s="284" t="s">
        <v>300</v>
      </c>
      <c r="G9" s="282">
        <v>0.0012372685185185186</v>
      </c>
      <c r="H9" s="283">
        <v>3</v>
      </c>
      <c r="I9" s="262"/>
      <c r="J9" s="262"/>
      <c r="K9" s="262"/>
      <c r="L9" s="339"/>
      <c r="M9" s="262"/>
      <c r="N9" s="355"/>
      <c r="O9" s="335"/>
      <c r="P9" s="335"/>
    </row>
    <row r="10" spans="1:16" ht="12.75">
      <c r="A10" s="279">
        <v>4</v>
      </c>
      <c r="B10" s="274">
        <v>205</v>
      </c>
      <c r="C10" s="280">
        <v>4</v>
      </c>
      <c r="D10" s="284" t="s">
        <v>181</v>
      </c>
      <c r="E10" s="280">
        <v>1979</v>
      </c>
      <c r="F10" s="284" t="s">
        <v>294</v>
      </c>
      <c r="G10" s="282">
        <v>0.001292824074074074</v>
      </c>
      <c r="H10" s="283">
        <v>4</v>
      </c>
      <c r="I10" s="262"/>
      <c r="J10" s="262"/>
      <c r="K10" s="262"/>
      <c r="L10" s="339"/>
      <c r="M10" s="262"/>
      <c r="N10" s="355"/>
      <c r="O10" s="335"/>
      <c r="P10" s="335"/>
    </row>
    <row r="11" spans="1:13" ht="12.75">
      <c r="A11" s="279">
        <v>5</v>
      </c>
      <c r="B11" s="274">
        <v>214</v>
      </c>
      <c r="C11" s="280">
        <v>26</v>
      </c>
      <c r="D11" s="284" t="s">
        <v>76</v>
      </c>
      <c r="E11" s="280">
        <v>1976</v>
      </c>
      <c r="F11" s="281" t="s">
        <v>331</v>
      </c>
      <c r="G11" s="282">
        <v>0.001324074074074074</v>
      </c>
      <c r="H11" s="283">
        <v>5</v>
      </c>
      <c r="I11" s="262"/>
      <c r="J11" s="262"/>
      <c r="K11" s="262"/>
      <c r="L11" s="339"/>
      <c r="M11" s="262"/>
    </row>
    <row r="12" spans="1:13" ht="12.75">
      <c r="A12" s="279">
        <v>6</v>
      </c>
      <c r="B12" s="274">
        <v>202</v>
      </c>
      <c r="C12" s="280">
        <v>1</v>
      </c>
      <c r="D12" s="284" t="s">
        <v>180</v>
      </c>
      <c r="E12" s="280">
        <v>1978</v>
      </c>
      <c r="F12" s="284" t="s">
        <v>287</v>
      </c>
      <c r="G12" s="282">
        <v>0.001326388888888889</v>
      </c>
      <c r="H12" s="283">
        <v>6</v>
      </c>
      <c r="I12" s="262"/>
      <c r="J12" s="262"/>
      <c r="K12" s="262"/>
      <c r="L12" s="339"/>
      <c r="M12" s="262"/>
    </row>
    <row r="13" spans="1:13" ht="12.75">
      <c r="A13" s="279">
        <v>7</v>
      </c>
      <c r="B13" s="274">
        <v>209</v>
      </c>
      <c r="C13" s="280">
        <v>14</v>
      </c>
      <c r="D13" s="284" t="s">
        <v>70</v>
      </c>
      <c r="E13" s="280">
        <v>1982</v>
      </c>
      <c r="F13" s="281" t="s">
        <v>320</v>
      </c>
      <c r="G13" s="282">
        <v>0.0013402777777777777</v>
      </c>
      <c r="H13" s="283">
        <v>7</v>
      </c>
      <c r="I13" s="262"/>
      <c r="J13" s="262"/>
      <c r="K13" s="262"/>
      <c r="L13" s="339"/>
      <c r="M13" s="262"/>
    </row>
    <row r="14" spans="1:13" ht="12.75">
      <c r="A14" s="279">
        <v>8</v>
      </c>
      <c r="B14" s="274">
        <v>217</v>
      </c>
      <c r="C14" s="280">
        <v>35</v>
      </c>
      <c r="D14" s="284" t="s">
        <v>187</v>
      </c>
      <c r="E14" s="280">
        <v>1983</v>
      </c>
      <c r="F14" s="281" t="s">
        <v>321</v>
      </c>
      <c r="G14" s="282">
        <v>0.0013495370370370371</v>
      </c>
      <c r="H14" s="283">
        <v>8</v>
      </c>
      <c r="I14" s="262"/>
      <c r="J14" s="262"/>
      <c r="K14" s="262"/>
      <c r="L14" s="339"/>
      <c r="M14" s="262"/>
    </row>
    <row r="15" spans="1:13" ht="12.75">
      <c r="A15" s="279">
        <v>9</v>
      </c>
      <c r="B15" s="274">
        <v>213</v>
      </c>
      <c r="C15" s="280">
        <v>26</v>
      </c>
      <c r="D15" s="284" t="s">
        <v>186</v>
      </c>
      <c r="E15" s="280">
        <v>1981</v>
      </c>
      <c r="F15" s="281" t="s">
        <v>331</v>
      </c>
      <c r="G15" s="282">
        <v>0.0013518518518518521</v>
      </c>
      <c r="H15" s="283">
        <v>9</v>
      </c>
      <c r="I15" s="262"/>
      <c r="J15" s="262"/>
      <c r="K15" s="262"/>
      <c r="L15" s="339"/>
      <c r="M15" s="262"/>
    </row>
    <row r="16" spans="1:13" ht="12.75">
      <c r="A16" s="279">
        <v>10</v>
      </c>
      <c r="B16" s="274">
        <v>210</v>
      </c>
      <c r="C16" s="280">
        <v>23</v>
      </c>
      <c r="D16" s="284" t="s">
        <v>185</v>
      </c>
      <c r="E16" s="280">
        <v>1975</v>
      </c>
      <c r="F16" s="281" t="s">
        <v>281</v>
      </c>
      <c r="G16" s="282">
        <v>0.001371527777777778</v>
      </c>
      <c r="H16" s="283">
        <v>10</v>
      </c>
      <c r="I16" s="262"/>
      <c r="J16" s="262"/>
      <c r="K16" s="262"/>
      <c r="L16" s="339"/>
      <c r="M16" s="262"/>
    </row>
    <row r="17" spans="1:13" ht="12.75">
      <c r="A17" s="363">
        <v>11</v>
      </c>
      <c r="B17" s="274">
        <v>207</v>
      </c>
      <c r="C17" s="280">
        <v>5</v>
      </c>
      <c r="D17" s="284" t="s">
        <v>183</v>
      </c>
      <c r="E17" s="280">
        <v>1980</v>
      </c>
      <c r="F17" s="284" t="s">
        <v>300</v>
      </c>
      <c r="G17" s="282">
        <v>0.0014606481481481482</v>
      </c>
      <c r="H17" s="364">
        <v>11</v>
      </c>
      <c r="I17" s="262"/>
      <c r="J17" s="262"/>
      <c r="K17" s="262"/>
      <c r="L17" s="339"/>
      <c r="M17" s="262"/>
    </row>
    <row r="18" spans="1:13" ht="12.75">
      <c r="A18" s="357">
        <v>12</v>
      </c>
      <c r="B18" s="358">
        <v>201</v>
      </c>
      <c r="C18" s="359">
        <v>1</v>
      </c>
      <c r="D18" s="360" t="s">
        <v>16</v>
      </c>
      <c r="E18" s="359">
        <v>1983</v>
      </c>
      <c r="F18" s="360" t="s">
        <v>287</v>
      </c>
      <c r="G18" s="361">
        <v>0.0014687500000000002</v>
      </c>
      <c r="H18" s="362">
        <v>12</v>
      </c>
      <c r="I18" s="262"/>
      <c r="J18" s="262"/>
      <c r="K18" s="262"/>
      <c r="L18" s="339"/>
      <c r="M18" s="262"/>
    </row>
    <row r="19" spans="1:13" ht="12.75">
      <c r="A19" s="279">
        <v>13</v>
      </c>
      <c r="B19" s="274">
        <v>215</v>
      </c>
      <c r="C19" s="280">
        <v>30</v>
      </c>
      <c r="D19" s="284" t="s">
        <v>77</v>
      </c>
      <c r="E19" s="280">
        <v>1981</v>
      </c>
      <c r="F19" s="281" t="s">
        <v>313</v>
      </c>
      <c r="G19" s="282">
        <v>0.001568287037037037</v>
      </c>
      <c r="H19" s="283">
        <v>13</v>
      </c>
      <c r="I19" s="262"/>
      <c r="J19" s="262"/>
      <c r="K19" s="262"/>
      <c r="L19" s="339"/>
      <c r="M19" s="262"/>
    </row>
    <row r="20" spans="1:13" ht="12.75">
      <c r="A20" s="279">
        <v>14</v>
      </c>
      <c r="B20" s="274">
        <v>218</v>
      </c>
      <c r="C20" s="280">
        <v>36</v>
      </c>
      <c r="D20" s="284" t="s">
        <v>188</v>
      </c>
      <c r="E20" s="280">
        <v>1983</v>
      </c>
      <c r="F20" s="281" t="s">
        <v>328</v>
      </c>
      <c r="G20" s="282">
        <v>0.0018402777777777777</v>
      </c>
      <c r="H20" s="283">
        <v>14</v>
      </c>
      <c r="I20" s="262"/>
      <c r="J20" s="262"/>
      <c r="K20" s="262"/>
      <c r="L20" s="339"/>
      <c r="M20" s="262"/>
    </row>
    <row r="21" spans="1:13" ht="13.5" thickBot="1">
      <c r="A21" s="286">
        <v>15</v>
      </c>
      <c r="B21" s="287">
        <v>204</v>
      </c>
      <c r="C21" s="288">
        <v>1</v>
      </c>
      <c r="D21" s="289" t="s">
        <v>17</v>
      </c>
      <c r="E21" s="288">
        <v>1982</v>
      </c>
      <c r="F21" s="289" t="s">
        <v>287</v>
      </c>
      <c r="G21" s="290" t="s">
        <v>349</v>
      </c>
      <c r="H21" s="291">
        <v>15</v>
      </c>
      <c r="I21" s="262"/>
      <c r="J21" s="262"/>
      <c r="K21" s="262"/>
      <c r="L21" s="339"/>
      <c r="M21" s="262"/>
    </row>
  </sheetData>
  <mergeCells count="1">
    <mergeCell ref="G5:H5"/>
  </mergeCells>
  <printOptions/>
  <pageMargins left="0.63" right="0.31" top="0.76" bottom="0.984251968503937" header="0.5118110236220472" footer="0.5118110236220472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workbookViewId="0" topLeftCell="A1">
      <selection activeCell="D23" sqref="D23"/>
    </sheetView>
  </sheetViews>
  <sheetFormatPr defaultColWidth="9.00390625" defaultRowHeight="12.75"/>
  <cols>
    <col min="1" max="1" width="6.625" style="137" customWidth="1"/>
    <col min="2" max="2" width="5.625" style="137" customWidth="1"/>
    <col min="3" max="3" width="5.125" style="138" customWidth="1"/>
    <col min="4" max="4" width="18.625" style="137" customWidth="1"/>
    <col min="5" max="5" width="7.625" style="137" customWidth="1"/>
    <col min="6" max="6" width="19.25390625" style="137" customWidth="1"/>
    <col min="7" max="7" width="9.75390625" style="138" customWidth="1"/>
    <col min="8" max="8" width="10.75390625" style="138" customWidth="1"/>
    <col min="9" max="9" width="11.00390625" style="138" customWidth="1"/>
    <col min="10" max="10" width="9.75390625" style="137" customWidth="1"/>
    <col min="11" max="11" width="10.875" style="137" customWidth="1"/>
    <col min="12" max="12" width="11.00390625" style="137" customWidth="1"/>
    <col min="13" max="13" width="8.375" style="137" customWidth="1"/>
    <col min="14" max="14" width="9.00390625" style="137" customWidth="1"/>
    <col min="15" max="15" width="7.75390625" style="137" customWidth="1"/>
    <col min="16" max="16384" width="9.125" style="137" customWidth="1"/>
  </cols>
  <sheetData>
    <row r="1" spans="1:11" ht="12.75">
      <c r="A1" s="136" t="s">
        <v>242</v>
      </c>
      <c r="B1" s="136"/>
      <c r="C1" s="136"/>
      <c r="K1" s="137" t="s">
        <v>243</v>
      </c>
    </row>
    <row r="2" spans="1:11" ht="12.75">
      <c r="A2" s="136" t="s">
        <v>244</v>
      </c>
      <c r="B2" s="136"/>
      <c r="C2" s="137"/>
      <c r="K2" s="139">
        <v>37415</v>
      </c>
    </row>
    <row r="3" spans="6:12" ht="12.75">
      <c r="F3" s="197"/>
      <c r="L3" s="188"/>
    </row>
    <row r="4" ht="13.5" thickBot="1">
      <c r="A4" s="137" t="s">
        <v>332</v>
      </c>
    </row>
    <row r="5" spans="1:16" ht="12.75">
      <c r="A5" s="140" t="s">
        <v>37</v>
      </c>
      <c r="B5" s="198" t="s">
        <v>245</v>
      </c>
      <c r="C5" s="198" t="s">
        <v>15</v>
      </c>
      <c r="D5" s="141" t="s">
        <v>54</v>
      </c>
      <c r="E5" s="142" t="s">
        <v>246</v>
      </c>
      <c r="F5" s="143" t="s">
        <v>15</v>
      </c>
      <c r="G5" s="144" t="s">
        <v>62</v>
      </c>
      <c r="H5" s="144" t="s">
        <v>61</v>
      </c>
      <c r="I5" s="144" t="s">
        <v>63</v>
      </c>
      <c r="J5" s="144" t="s">
        <v>62</v>
      </c>
      <c r="K5" s="196" t="s">
        <v>61</v>
      </c>
      <c r="L5" s="145" t="s">
        <v>63</v>
      </c>
      <c r="M5" s="146" t="s">
        <v>64</v>
      </c>
      <c r="N5" s="199"/>
      <c r="O5" s="199"/>
      <c r="P5" s="188"/>
    </row>
    <row r="6" spans="1:16" ht="13.5" thickBot="1">
      <c r="A6" s="147"/>
      <c r="B6" s="200"/>
      <c r="C6" s="200"/>
      <c r="D6" s="148"/>
      <c r="E6" s="185"/>
      <c r="F6" s="185"/>
      <c r="G6" s="150" t="s">
        <v>65</v>
      </c>
      <c r="H6" s="150" t="s">
        <v>66</v>
      </c>
      <c r="I6" s="150" t="s">
        <v>67</v>
      </c>
      <c r="J6" s="201" t="s">
        <v>42</v>
      </c>
      <c r="K6" s="150" t="s">
        <v>42</v>
      </c>
      <c r="L6" s="201" t="s">
        <v>42</v>
      </c>
      <c r="M6" s="151" t="s">
        <v>42</v>
      </c>
      <c r="N6" s="188"/>
      <c r="O6" s="188"/>
      <c r="P6" s="188"/>
    </row>
    <row r="7" spans="1:16" ht="12.75">
      <c r="A7" s="152">
        <v>1</v>
      </c>
      <c r="B7" s="153">
        <v>209</v>
      </c>
      <c r="C7" s="154">
        <v>14</v>
      </c>
      <c r="D7" s="155" t="s">
        <v>70</v>
      </c>
      <c r="E7" s="154">
        <v>1982</v>
      </c>
      <c r="F7" s="202" t="s">
        <v>320</v>
      </c>
      <c r="G7" s="156">
        <v>14.1</v>
      </c>
      <c r="H7" s="157">
        <v>7.42</v>
      </c>
      <c r="I7" s="159">
        <v>420</v>
      </c>
      <c r="J7" s="159">
        <f aca="true" t="shared" si="0" ref="J7:J21">IF(G7&lt;19.1,TRUNC(17.857*(20.76-G7)^1.81),IF(G7&lt;20,ROUND(7.9546*G7^2-336.72*G7+3574.57,0),IF(G7&lt;22.9,ROUND(0.0268*G7^3+0.3043*G7^2-57.2297*G7+830.781,0),IF(G7&lt;22.91,1,0))))</f>
        <v>552</v>
      </c>
      <c r="K7" s="159">
        <f aca="true" t="shared" si="1" ref="K7:K21">TRUNC(56.0211*(H7-1.5)^1.05)</f>
        <v>362</v>
      </c>
      <c r="L7" s="192">
        <f aca="true" t="shared" si="2" ref="L7:L21">IF(I7&lt;160,0,IF(I7&lt;256,ROUND(67.9206/10^6*I7^3-376.4/10^4*I7^2+712.075/10^2*I7-453.194,0),TRUNC(0.188807*(I7-210)^1.41)))</f>
        <v>355</v>
      </c>
      <c r="M7" s="160">
        <f aca="true" t="shared" si="3" ref="M7:M21">+J7+K7+L7</f>
        <v>1269</v>
      </c>
      <c r="N7" s="203"/>
      <c r="O7" s="188"/>
      <c r="P7" s="188"/>
    </row>
    <row r="8" spans="1:16" ht="12.75">
      <c r="A8" s="161">
        <v>2</v>
      </c>
      <c r="B8" s="162">
        <v>208</v>
      </c>
      <c r="C8" s="163">
        <v>9</v>
      </c>
      <c r="D8" s="164" t="s">
        <v>184</v>
      </c>
      <c r="E8" s="163">
        <v>1974</v>
      </c>
      <c r="F8" s="182" t="s">
        <v>264</v>
      </c>
      <c r="G8" s="165">
        <v>14.5</v>
      </c>
      <c r="H8" s="166">
        <v>7.7</v>
      </c>
      <c r="I8" s="167">
        <v>422</v>
      </c>
      <c r="J8" s="167">
        <f t="shared" si="0"/>
        <v>493</v>
      </c>
      <c r="K8" s="167">
        <f t="shared" si="1"/>
        <v>380</v>
      </c>
      <c r="L8" s="193">
        <f t="shared" si="2"/>
        <v>359</v>
      </c>
      <c r="M8" s="168">
        <f t="shared" si="3"/>
        <v>1232</v>
      </c>
      <c r="N8" s="203"/>
      <c r="O8" s="188"/>
      <c r="P8" s="188"/>
    </row>
    <row r="9" spans="1:16" ht="12.75">
      <c r="A9" s="161">
        <v>3</v>
      </c>
      <c r="B9" s="162">
        <v>202</v>
      </c>
      <c r="C9" s="163">
        <v>1</v>
      </c>
      <c r="D9" s="164" t="s">
        <v>180</v>
      </c>
      <c r="E9" s="163">
        <v>1978</v>
      </c>
      <c r="F9" s="164" t="s">
        <v>287</v>
      </c>
      <c r="G9" s="165">
        <v>14.5</v>
      </c>
      <c r="H9" s="166">
        <v>7.05</v>
      </c>
      <c r="I9" s="167">
        <v>410</v>
      </c>
      <c r="J9" s="167">
        <f t="shared" si="0"/>
        <v>493</v>
      </c>
      <c r="K9" s="167">
        <f t="shared" si="1"/>
        <v>338</v>
      </c>
      <c r="L9" s="193">
        <f t="shared" si="2"/>
        <v>331</v>
      </c>
      <c r="M9" s="168">
        <f t="shared" si="3"/>
        <v>1162</v>
      </c>
      <c r="N9" s="203"/>
      <c r="O9" s="188"/>
      <c r="P9" s="188"/>
    </row>
    <row r="10" spans="1:16" ht="12.75">
      <c r="A10" s="161">
        <v>4</v>
      </c>
      <c r="B10" s="162">
        <v>201</v>
      </c>
      <c r="C10" s="163">
        <v>1</v>
      </c>
      <c r="D10" s="164" t="s">
        <v>16</v>
      </c>
      <c r="E10" s="163">
        <v>1983</v>
      </c>
      <c r="F10" s="164" t="s">
        <v>287</v>
      </c>
      <c r="G10" s="165">
        <v>14.9</v>
      </c>
      <c r="H10" s="166">
        <v>6.75</v>
      </c>
      <c r="I10" s="167">
        <v>416</v>
      </c>
      <c r="J10" s="167">
        <f t="shared" si="0"/>
        <v>438</v>
      </c>
      <c r="K10" s="167">
        <f t="shared" si="1"/>
        <v>319</v>
      </c>
      <c r="L10" s="193">
        <f t="shared" si="2"/>
        <v>345</v>
      </c>
      <c r="M10" s="168">
        <f t="shared" si="3"/>
        <v>1102</v>
      </c>
      <c r="N10" s="203"/>
      <c r="O10" s="188"/>
      <c r="P10" s="188"/>
    </row>
    <row r="11" spans="1:16" ht="12.75">
      <c r="A11" s="161">
        <v>5</v>
      </c>
      <c r="B11" s="162">
        <v>210</v>
      </c>
      <c r="C11" s="163">
        <v>23</v>
      </c>
      <c r="D11" s="164" t="s">
        <v>185</v>
      </c>
      <c r="E11" s="163">
        <v>1975</v>
      </c>
      <c r="F11" s="182" t="s">
        <v>281</v>
      </c>
      <c r="G11" s="165">
        <v>15</v>
      </c>
      <c r="H11" s="166">
        <v>7.1</v>
      </c>
      <c r="I11" s="167">
        <v>405</v>
      </c>
      <c r="J11" s="167">
        <f t="shared" si="0"/>
        <v>424</v>
      </c>
      <c r="K11" s="167">
        <f t="shared" si="1"/>
        <v>341</v>
      </c>
      <c r="L11" s="193">
        <f t="shared" si="2"/>
        <v>319</v>
      </c>
      <c r="M11" s="168">
        <f t="shared" si="3"/>
        <v>1084</v>
      </c>
      <c r="N11" s="203"/>
      <c r="O11" s="188"/>
      <c r="P11" s="188"/>
    </row>
    <row r="12" spans="1:13" ht="12.75">
      <c r="A12" s="161">
        <v>6</v>
      </c>
      <c r="B12" s="162">
        <v>207</v>
      </c>
      <c r="C12" s="163">
        <v>5</v>
      </c>
      <c r="D12" s="164" t="s">
        <v>183</v>
      </c>
      <c r="E12" s="163">
        <v>1980</v>
      </c>
      <c r="F12" s="164" t="s">
        <v>300</v>
      </c>
      <c r="G12" s="165">
        <v>15.5</v>
      </c>
      <c r="H12" s="166">
        <v>6.36</v>
      </c>
      <c r="I12" s="167">
        <v>411</v>
      </c>
      <c r="J12" s="167">
        <f t="shared" si="0"/>
        <v>360</v>
      </c>
      <c r="K12" s="167">
        <f t="shared" si="1"/>
        <v>294</v>
      </c>
      <c r="L12" s="193">
        <f t="shared" si="2"/>
        <v>333</v>
      </c>
      <c r="M12" s="168">
        <f t="shared" si="3"/>
        <v>987</v>
      </c>
    </row>
    <row r="13" spans="1:13" ht="12.75">
      <c r="A13" s="161">
        <v>7</v>
      </c>
      <c r="B13" s="162">
        <v>205</v>
      </c>
      <c r="C13" s="163">
        <v>4</v>
      </c>
      <c r="D13" s="164" t="s">
        <v>181</v>
      </c>
      <c r="E13" s="163">
        <v>1979</v>
      </c>
      <c r="F13" s="164" t="s">
        <v>294</v>
      </c>
      <c r="G13" s="165">
        <v>15.6</v>
      </c>
      <c r="H13" s="166">
        <v>7.12</v>
      </c>
      <c r="I13" s="167">
        <v>380</v>
      </c>
      <c r="J13" s="167">
        <f t="shared" si="0"/>
        <v>348</v>
      </c>
      <c r="K13" s="167">
        <f t="shared" si="1"/>
        <v>343</v>
      </c>
      <c r="L13" s="193">
        <f t="shared" si="2"/>
        <v>263</v>
      </c>
      <c r="M13" s="168">
        <f t="shared" si="3"/>
        <v>954</v>
      </c>
    </row>
    <row r="14" spans="1:13" ht="12.75">
      <c r="A14" s="161">
        <v>8</v>
      </c>
      <c r="B14" s="162">
        <v>213</v>
      </c>
      <c r="C14" s="163">
        <v>26</v>
      </c>
      <c r="D14" s="164" t="s">
        <v>186</v>
      </c>
      <c r="E14" s="163">
        <v>1981</v>
      </c>
      <c r="F14" s="182" t="s">
        <v>331</v>
      </c>
      <c r="G14" s="165">
        <v>15.6</v>
      </c>
      <c r="H14" s="166">
        <v>6.54</v>
      </c>
      <c r="I14" s="167">
        <v>375</v>
      </c>
      <c r="J14" s="167">
        <f t="shared" si="0"/>
        <v>348</v>
      </c>
      <c r="K14" s="167">
        <f t="shared" si="1"/>
        <v>306</v>
      </c>
      <c r="L14" s="193">
        <f t="shared" si="2"/>
        <v>252</v>
      </c>
      <c r="M14" s="168">
        <f t="shared" si="3"/>
        <v>906</v>
      </c>
    </row>
    <row r="15" spans="1:13" ht="12.75">
      <c r="A15" s="161">
        <v>9</v>
      </c>
      <c r="B15" s="162">
        <v>217</v>
      </c>
      <c r="C15" s="163">
        <v>35</v>
      </c>
      <c r="D15" s="164" t="s">
        <v>187</v>
      </c>
      <c r="E15" s="163">
        <v>1983</v>
      </c>
      <c r="F15" s="182" t="s">
        <v>321</v>
      </c>
      <c r="G15" s="165">
        <v>15.7</v>
      </c>
      <c r="H15" s="166">
        <v>6.7</v>
      </c>
      <c r="I15" s="167">
        <v>370</v>
      </c>
      <c r="J15" s="167">
        <f t="shared" si="0"/>
        <v>335</v>
      </c>
      <c r="K15" s="167">
        <f t="shared" si="1"/>
        <v>316</v>
      </c>
      <c r="L15" s="193">
        <f t="shared" si="2"/>
        <v>242</v>
      </c>
      <c r="M15" s="168">
        <f t="shared" si="3"/>
        <v>893</v>
      </c>
    </row>
    <row r="16" spans="1:13" ht="12.75">
      <c r="A16" s="161">
        <v>10</v>
      </c>
      <c r="B16" s="162">
        <v>214</v>
      </c>
      <c r="C16" s="163">
        <v>26</v>
      </c>
      <c r="D16" s="164" t="s">
        <v>76</v>
      </c>
      <c r="E16" s="163">
        <v>1976</v>
      </c>
      <c r="F16" s="182" t="s">
        <v>331</v>
      </c>
      <c r="G16" s="165">
        <v>16.2</v>
      </c>
      <c r="H16" s="166">
        <v>7.15</v>
      </c>
      <c r="I16" s="167">
        <v>361</v>
      </c>
      <c r="J16" s="167">
        <f t="shared" si="0"/>
        <v>278</v>
      </c>
      <c r="K16" s="167">
        <f t="shared" si="1"/>
        <v>345</v>
      </c>
      <c r="L16" s="193">
        <f t="shared" si="2"/>
        <v>223</v>
      </c>
      <c r="M16" s="168">
        <f t="shared" si="3"/>
        <v>846</v>
      </c>
    </row>
    <row r="17" spans="1:13" ht="12.75">
      <c r="A17" s="161">
        <v>11</v>
      </c>
      <c r="B17" s="162">
        <v>206</v>
      </c>
      <c r="C17" s="163">
        <v>5</v>
      </c>
      <c r="D17" s="164" t="s">
        <v>182</v>
      </c>
      <c r="E17" s="163">
        <v>1964</v>
      </c>
      <c r="F17" s="164" t="s">
        <v>300</v>
      </c>
      <c r="G17" s="165">
        <v>16.1</v>
      </c>
      <c r="H17" s="166">
        <v>6.09</v>
      </c>
      <c r="I17" s="167">
        <v>366</v>
      </c>
      <c r="J17" s="167">
        <f t="shared" si="0"/>
        <v>289</v>
      </c>
      <c r="K17" s="167">
        <f t="shared" si="1"/>
        <v>277</v>
      </c>
      <c r="L17" s="193">
        <f t="shared" si="2"/>
        <v>233</v>
      </c>
      <c r="M17" s="168">
        <f t="shared" si="3"/>
        <v>799</v>
      </c>
    </row>
    <row r="18" spans="1:13" ht="12.75">
      <c r="A18" s="161">
        <v>12</v>
      </c>
      <c r="B18" s="162">
        <v>215</v>
      </c>
      <c r="C18" s="163">
        <v>30</v>
      </c>
      <c r="D18" s="164" t="s">
        <v>77</v>
      </c>
      <c r="E18" s="163">
        <v>1981</v>
      </c>
      <c r="F18" s="182" t="s">
        <v>313</v>
      </c>
      <c r="G18" s="165">
        <v>16.7</v>
      </c>
      <c r="H18" s="166">
        <v>7.25</v>
      </c>
      <c r="I18" s="167">
        <v>342</v>
      </c>
      <c r="J18" s="167">
        <f t="shared" si="0"/>
        <v>225</v>
      </c>
      <c r="K18" s="167">
        <f t="shared" si="1"/>
        <v>351</v>
      </c>
      <c r="L18" s="193">
        <f t="shared" si="2"/>
        <v>184</v>
      </c>
      <c r="M18" s="168">
        <f t="shared" si="3"/>
        <v>760</v>
      </c>
    </row>
    <row r="19" spans="1:13" ht="12.75">
      <c r="A19" s="161">
        <v>13</v>
      </c>
      <c r="B19" s="162">
        <v>216</v>
      </c>
      <c r="C19" s="163">
        <v>33</v>
      </c>
      <c r="D19" s="164" t="s">
        <v>78</v>
      </c>
      <c r="E19" s="163">
        <v>1978</v>
      </c>
      <c r="F19" s="182" t="s">
        <v>257</v>
      </c>
      <c r="G19" s="165">
        <v>16.5</v>
      </c>
      <c r="H19" s="166">
        <v>6.01</v>
      </c>
      <c r="I19" s="167">
        <v>343</v>
      </c>
      <c r="J19" s="167">
        <f t="shared" si="0"/>
        <v>246</v>
      </c>
      <c r="K19" s="167">
        <f t="shared" si="1"/>
        <v>272</v>
      </c>
      <c r="L19" s="193">
        <f t="shared" si="2"/>
        <v>186</v>
      </c>
      <c r="M19" s="168">
        <f t="shared" si="3"/>
        <v>704</v>
      </c>
    </row>
    <row r="20" spans="1:13" ht="12.75">
      <c r="A20" s="161">
        <v>14</v>
      </c>
      <c r="B20" s="162">
        <v>204</v>
      </c>
      <c r="C20" s="163">
        <v>1</v>
      </c>
      <c r="D20" s="164" t="s">
        <v>17</v>
      </c>
      <c r="E20" s="163">
        <v>1982</v>
      </c>
      <c r="F20" s="164" t="s">
        <v>287</v>
      </c>
      <c r="G20" s="165">
        <v>16.6</v>
      </c>
      <c r="H20" s="166">
        <v>5.44</v>
      </c>
      <c r="I20" s="167">
        <v>344</v>
      </c>
      <c r="J20" s="167">
        <f t="shared" si="0"/>
        <v>235</v>
      </c>
      <c r="K20" s="167">
        <f t="shared" si="1"/>
        <v>236</v>
      </c>
      <c r="L20" s="193">
        <f t="shared" si="2"/>
        <v>188</v>
      </c>
      <c r="M20" s="168">
        <f t="shared" si="3"/>
        <v>659</v>
      </c>
    </row>
    <row r="21" spans="1:13" ht="13.5" thickBot="1">
      <c r="A21" s="169">
        <v>15</v>
      </c>
      <c r="B21" s="170">
        <v>218</v>
      </c>
      <c r="C21" s="171">
        <v>36</v>
      </c>
      <c r="D21" s="172" t="s">
        <v>188</v>
      </c>
      <c r="E21" s="171">
        <v>1983</v>
      </c>
      <c r="F21" s="184" t="s">
        <v>328</v>
      </c>
      <c r="G21" s="173">
        <v>17.1</v>
      </c>
      <c r="H21" s="174">
        <v>4.18</v>
      </c>
      <c r="I21" s="175">
        <v>341</v>
      </c>
      <c r="J21" s="175">
        <f t="shared" si="0"/>
        <v>186</v>
      </c>
      <c r="K21" s="175">
        <f t="shared" si="1"/>
        <v>157</v>
      </c>
      <c r="L21" s="194">
        <f t="shared" si="2"/>
        <v>182</v>
      </c>
      <c r="M21" s="176">
        <f t="shared" si="3"/>
        <v>525</v>
      </c>
    </row>
  </sheetData>
  <printOptions/>
  <pageMargins left="0.63" right="0.31" top="0.76" bottom="0.984251968503937" header="0.5118110236220472" footer="0.5118110236220472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Y53"/>
  <sheetViews>
    <sheetView workbookViewId="0" topLeftCell="A1">
      <selection activeCell="A1" sqref="A1"/>
    </sheetView>
  </sheetViews>
  <sheetFormatPr defaultColWidth="9.00390625" defaultRowHeight="12.75"/>
  <cols>
    <col min="1" max="1" width="17.00390625" style="2" customWidth="1"/>
    <col min="2" max="2" width="5.00390625" style="2" bestFit="1" customWidth="1"/>
    <col min="3" max="3" width="4.875" style="2" bestFit="1" customWidth="1"/>
    <col min="4" max="4" width="4.375" style="2" bestFit="1" customWidth="1"/>
    <col min="5" max="5" width="3.125" style="2" bestFit="1" customWidth="1"/>
    <col min="6" max="6" width="7.25390625" style="2" bestFit="1" customWidth="1"/>
    <col min="7" max="7" width="7.375" style="2" customWidth="1"/>
    <col min="8" max="8" width="5.00390625" style="2" customWidth="1"/>
    <col min="9" max="9" width="5.25390625" style="2" customWidth="1"/>
    <col min="10" max="10" width="5.375" style="2" customWidth="1"/>
    <col min="11" max="11" width="4.75390625" style="2" customWidth="1"/>
    <col min="12" max="12" width="5.125" style="2" customWidth="1"/>
    <col min="13" max="13" width="4.625" style="2" customWidth="1"/>
    <col min="14" max="14" width="4.875" style="2" customWidth="1"/>
    <col min="15" max="15" width="5.375" style="2" customWidth="1"/>
    <col min="16" max="16" width="5.125" style="2" customWidth="1"/>
    <col min="17" max="20" width="5.00390625" style="2" customWidth="1"/>
    <col min="21" max="21" width="4.375" style="2" customWidth="1"/>
    <col min="22" max="22" width="5.125" style="2" customWidth="1"/>
    <col min="23" max="23" width="7.75390625" style="2" customWidth="1"/>
    <col min="24" max="24" width="7.375" style="2" customWidth="1"/>
    <col min="25" max="25" width="4.00390625" style="2" customWidth="1"/>
    <col min="26" max="16384" width="9.125" style="2" customWidth="1"/>
  </cols>
  <sheetData>
    <row r="1" spans="1:17" ht="12.75">
      <c r="A1" s="79" t="s">
        <v>351</v>
      </c>
      <c r="B1" s="79"/>
      <c r="C1" s="79"/>
      <c r="Q1" s="317" t="s">
        <v>10</v>
      </c>
    </row>
    <row r="2" ht="13.5" thickBot="1"/>
    <row r="3" spans="1:24" ht="12.75">
      <c r="A3" s="109"/>
      <c r="B3" s="4"/>
      <c r="C3" s="87"/>
      <c r="D3" s="4"/>
      <c r="E3" s="4"/>
      <c r="F3" s="61"/>
      <c r="G3" s="373" t="s">
        <v>38</v>
      </c>
      <c r="H3" s="374"/>
      <c r="I3" s="379" t="s">
        <v>41</v>
      </c>
      <c r="J3" s="379"/>
      <c r="K3" s="379"/>
      <c r="L3" s="379"/>
      <c r="M3" s="379"/>
      <c r="N3" s="379"/>
      <c r="O3" s="379"/>
      <c r="P3" s="379"/>
      <c r="Q3" s="378" t="s">
        <v>44</v>
      </c>
      <c r="R3" s="379"/>
      <c r="S3" s="379"/>
      <c r="T3" s="379"/>
      <c r="U3" s="379"/>
      <c r="V3" s="380"/>
      <c r="W3" s="6"/>
      <c r="X3" s="6"/>
    </row>
    <row r="4" spans="1:24" ht="12.75">
      <c r="A4" s="110"/>
      <c r="B4" s="8"/>
      <c r="C4" s="29"/>
      <c r="D4" s="8"/>
      <c r="E4" s="8"/>
      <c r="F4" s="62"/>
      <c r="G4" s="11"/>
      <c r="H4" s="12"/>
      <c r="I4" s="382" t="s">
        <v>3</v>
      </c>
      <c r="J4" s="376"/>
      <c r="K4" s="377" t="s">
        <v>5</v>
      </c>
      <c r="L4" s="376"/>
      <c r="M4" s="377" t="s">
        <v>11</v>
      </c>
      <c r="N4" s="376"/>
      <c r="O4" s="377" t="s">
        <v>4</v>
      </c>
      <c r="P4" s="382"/>
      <c r="Q4" s="375" t="s">
        <v>45</v>
      </c>
      <c r="R4" s="376"/>
      <c r="S4" s="377" t="s">
        <v>61</v>
      </c>
      <c r="T4" s="376"/>
      <c r="U4" s="377" t="s">
        <v>47</v>
      </c>
      <c r="V4" s="381"/>
      <c r="W4" s="13" t="s">
        <v>50</v>
      </c>
      <c r="X4" s="13" t="s">
        <v>52</v>
      </c>
    </row>
    <row r="5" spans="1:24" ht="13.5" thickBot="1">
      <c r="A5" s="214" t="s">
        <v>54</v>
      </c>
      <c r="B5" s="60" t="s">
        <v>15</v>
      </c>
      <c r="C5" s="215" t="s">
        <v>71</v>
      </c>
      <c r="D5" s="60" t="s">
        <v>72</v>
      </c>
      <c r="E5" s="60" t="s">
        <v>14</v>
      </c>
      <c r="F5" s="216" t="s">
        <v>73</v>
      </c>
      <c r="G5" s="217" t="s">
        <v>39</v>
      </c>
      <c r="H5" s="218" t="s">
        <v>40</v>
      </c>
      <c r="I5" s="219" t="s">
        <v>42</v>
      </c>
      <c r="J5" s="219" t="s">
        <v>40</v>
      </c>
      <c r="K5" s="220" t="s">
        <v>42</v>
      </c>
      <c r="L5" s="220" t="s">
        <v>40</v>
      </c>
      <c r="M5" s="219" t="s">
        <v>42</v>
      </c>
      <c r="N5" s="219" t="s">
        <v>40</v>
      </c>
      <c r="O5" s="220" t="s">
        <v>42</v>
      </c>
      <c r="P5" s="251" t="s">
        <v>40</v>
      </c>
      <c r="Q5" s="16" t="s">
        <v>39</v>
      </c>
      <c r="R5" s="18" t="s">
        <v>40</v>
      </c>
      <c r="S5" s="18" t="s">
        <v>48</v>
      </c>
      <c r="T5" s="19" t="s">
        <v>40</v>
      </c>
      <c r="U5" s="18" t="s">
        <v>49</v>
      </c>
      <c r="V5" s="20" t="s">
        <v>40</v>
      </c>
      <c r="W5" s="21" t="s">
        <v>51</v>
      </c>
      <c r="X5" s="21" t="s">
        <v>37</v>
      </c>
    </row>
    <row r="6" spans="1:25" ht="12.75">
      <c r="A6" s="224" t="s">
        <v>184</v>
      </c>
      <c r="B6" s="225">
        <v>9</v>
      </c>
      <c r="C6" s="226">
        <v>208</v>
      </c>
      <c r="D6" s="225">
        <v>3</v>
      </c>
      <c r="E6" s="225">
        <v>1</v>
      </c>
      <c r="F6" s="324">
        <v>1974</v>
      </c>
      <c r="G6" s="343">
        <v>0.001236111111111111</v>
      </c>
      <c r="H6" s="346">
        <v>2</v>
      </c>
      <c r="I6" s="241">
        <v>8.7</v>
      </c>
      <c r="J6" s="349" t="s">
        <v>232</v>
      </c>
      <c r="K6" s="241">
        <v>8.35</v>
      </c>
      <c r="L6" s="350">
        <v>10</v>
      </c>
      <c r="M6" s="241">
        <v>8.45</v>
      </c>
      <c r="N6" s="350">
        <v>4</v>
      </c>
      <c r="O6" s="314">
        <v>9.95</v>
      </c>
      <c r="P6" s="240">
        <v>1</v>
      </c>
      <c r="Q6" s="232">
        <v>14.5</v>
      </c>
      <c r="R6" s="302">
        <v>2.5</v>
      </c>
      <c r="S6" s="204">
        <v>7.7</v>
      </c>
      <c r="T6" s="302">
        <v>1</v>
      </c>
      <c r="U6" s="235">
        <v>422</v>
      </c>
      <c r="V6" s="305">
        <v>1</v>
      </c>
      <c r="W6" s="104" t="e">
        <f aca="true" t="shared" si="0" ref="W6:W20">H6+J6+L6+N6+P6+R6+T6+V6</f>
        <v>#VALUE!</v>
      </c>
      <c r="X6" s="105">
        <v>1</v>
      </c>
      <c r="Y6" s="30"/>
    </row>
    <row r="7" spans="1:25" ht="12.75">
      <c r="A7" s="124" t="s">
        <v>16</v>
      </c>
      <c r="B7" s="54">
        <v>1</v>
      </c>
      <c r="C7" s="125">
        <v>201</v>
      </c>
      <c r="D7" s="54">
        <v>3</v>
      </c>
      <c r="E7" s="54">
        <v>1</v>
      </c>
      <c r="F7" s="96">
        <v>1983</v>
      </c>
      <c r="G7" s="344">
        <v>0.0014687500000000002</v>
      </c>
      <c r="H7" s="347">
        <v>12</v>
      </c>
      <c r="I7" s="128">
        <v>9.45</v>
      </c>
      <c r="J7" s="82">
        <v>2</v>
      </c>
      <c r="K7" s="128">
        <v>9.1</v>
      </c>
      <c r="L7" s="51">
        <v>1</v>
      </c>
      <c r="M7" s="128">
        <v>8.9</v>
      </c>
      <c r="N7" s="51">
        <v>2</v>
      </c>
      <c r="O7" s="128">
        <v>9.9</v>
      </c>
      <c r="P7" s="245" t="s">
        <v>235</v>
      </c>
      <c r="Q7" s="233">
        <v>14.9</v>
      </c>
      <c r="R7" s="303">
        <v>4</v>
      </c>
      <c r="S7" s="206">
        <v>6.75</v>
      </c>
      <c r="T7" s="303">
        <v>8</v>
      </c>
      <c r="U7" s="236">
        <v>416</v>
      </c>
      <c r="V7" s="306">
        <v>3</v>
      </c>
      <c r="W7" s="104">
        <f t="shared" si="0"/>
        <v>35</v>
      </c>
      <c r="X7" s="105">
        <v>2</v>
      </c>
      <c r="Y7" s="30"/>
    </row>
    <row r="8" spans="1:25" ht="12.75">
      <c r="A8" s="65" t="s">
        <v>180</v>
      </c>
      <c r="B8" s="78">
        <v>1</v>
      </c>
      <c r="C8" s="112">
        <v>202</v>
      </c>
      <c r="D8" s="78">
        <v>3</v>
      </c>
      <c r="E8" s="78">
        <v>1</v>
      </c>
      <c r="F8" s="96">
        <v>1978</v>
      </c>
      <c r="G8" s="344">
        <v>0.001326388888888889</v>
      </c>
      <c r="H8" s="347">
        <v>6</v>
      </c>
      <c r="I8" s="33">
        <v>9.7</v>
      </c>
      <c r="J8" s="82">
        <v>1</v>
      </c>
      <c r="K8" s="33">
        <v>8.6</v>
      </c>
      <c r="L8" s="51">
        <v>7</v>
      </c>
      <c r="M8" s="33">
        <v>8.1</v>
      </c>
      <c r="N8" s="51">
        <v>9</v>
      </c>
      <c r="O8" s="33">
        <v>9.5</v>
      </c>
      <c r="P8" s="56">
        <v>6</v>
      </c>
      <c r="Q8" s="233">
        <v>14.5</v>
      </c>
      <c r="R8" s="303">
        <v>2.5</v>
      </c>
      <c r="S8" s="206">
        <v>7.05</v>
      </c>
      <c r="T8" s="303">
        <v>7</v>
      </c>
      <c r="U8" s="236">
        <v>410</v>
      </c>
      <c r="V8" s="306">
        <v>5</v>
      </c>
      <c r="W8" s="104">
        <f t="shared" si="0"/>
        <v>43.5</v>
      </c>
      <c r="X8" s="105">
        <v>3</v>
      </c>
      <c r="Y8" s="30"/>
    </row>
    <row r="9" spans="1:25" ht="12.75">
      <c r="A9" s="65" t="s">
        <v>76</v>
      </c>
      <c r="B9" s="78">
        <v>26</v>
      </c>
      <c r="C9" s="112">
        <v>214</v>
      </c>
      <c r="D9" s="78">
        <v>3</v>
      </c>
      <c r="E9" s="78">
        <v>2</v>
      </c>
      <c r="F9" s="96">
        <v>1976</v>
      </c>
      <c r="G9" s="344">
        <v>0.001324074074074074</v>
      </c>
      <c r="H9" s="347">
        <v>5</v>
      </c>
      <c r="I9" s="33">
        <v>9.4</v>
      </c>
      <c r="J9" s="82">
        <v>3</v>
      </c>
      <c r="K9" s="33">
        <v>8.95</v>
      </c>
      <c r="L9" s="74" t="s">
        <v>234</v>
      </c>
      <c r="M9" s="33">
        <v>8.35</v>
      </c>
      <c r="N9" s="51">
        <v>5</v>
      </c>
      <c r="O9" s="33">
        <v>9.9</v>
      </c>
      <c r="P9" s="245" t="s">
        <v>235</v>
      </c>
      <c r="Q9" s="233">
        <v>16.2</v>
      </c>
      <c r="R9" s="303">
        <v>11</v>
      </c>
      <c r="S9" s="206">
        <v>7.15</v>
      </c>
      <c r="T9" s="303">
        <v>4</v>
      </c>
      <c r="U9" s="236">
        <v>361</v>
      </c>
      <c r="V9" s="306">
        <v>11</v>
      </c>
      <c r="W9" s="104" t="e">
        <f t="shared" si="0"/>
        <v>#VALUE!</v>
      </c>
      <c r="X9" s="105">
        <v>4</v>
      </c>
      <c r="Y9" s="30"/>
    </row>
    <row r="10" spans="1:25" ht="12.75">
      <c r="A10" s="65" t="s">
        <v>70</v>
      </c>
      <c r="B10" s="78">
        <v>14</v>
      </c>
      <c r="C10" s="112">
        <v>209</v>
      </c>
      <c r="D10" s="78">
        <v>3</v>
      </c>
      <c r="E10" s="78">
        <v>1</v>
      </c>
      <c r="F10" s="96">
        <v>1982</v>
      </c>
      <c r="G10" s="344">
        <v>0.0013402777777777777</v>
      </c>
      <c r="H10" s="347">
        <v>7</v>
      </c>
      <c r="I10" s="33">
        <v>6.85</v>
      </c>
      <c r="J10" s="82">
        <v>13</v>
      </c>
      <c r="K10" s="33">
        <v>8.1</v>
      </c>
      <c r="L10" s="51">
        <v>11</v>
      </c>
      <c r="M10" s="33">
        <v>8.2</v>
      </c>
      <c r="N10" s="51">
        <v>7</v>
      </c>
      <c r="O10" s="33">
        <v>9.8</v>
      </c>
      <c r="P10" s="56">
        <v>5</v>
      </c>
      <c r="Q10" s="233">
        <v>14.1</v>
      </c>
      <c r="R10" s="303">
        <v>1</v>
      </c>
      <c r="S10" s="206">
        <v>7.42</v>
      </c>
      <c r="T10" s="303">
        <v>2</v>
      </c>
      <c r="U10" s="236">
        <v>420</v>
      </c>
      <c r="V10" s="306">
        <v>2</v>
      </c>
      <c r="W10" s="104">
        <f t="shared" si="0"/>
        <v>48</v>
      </c>
      <c r="X10" s="105">
        <v>5</v>
      </c>
      <c r="Y10" s="30"/>
    </row>
    <row r="11" spans="1:25" ht="12.75">
      <c r="A11" s="65" t="s">
        <v>183</v>
      </c>
      <c r="B11" s="78">
        <v>5</v>
      </c>
      <c r="C11" s="112">
        <v>207</v>
      </c>
      <c r="D11" s="78">
        <v>3</v>
      </c>
      <c r="E11" s="78">
        <v>2</v>
      </c>
      <c r="F11" s="96">
        <v>1980</v>
      </c>
      <c r="G11" s="344">
        <v>0.0014606481481481482</v>
      </c>
      <c r="H11" s="347">
        <v>11</v>
      </c>
      <c r="I11" s="33">
        <v>9</v>
      </c>
      <c r="J11" s="82">
        <v>6</v>
      </c>
      <c r="K11" s="33">
        <v>9.05</v>
      </c>
      <c r="L11" s="51">
        <v>2</v>
      </c>
      <c r="M11" s="33">
        <v>9</v>
      </c>
      <c r="N11" s="51">
        <v>1</v>
      </c>
      <c r="O11" s="33">
        <v>9.4</v>
      </c>
      <c r="P11" s="245" t="s">
        <v>232</v>
      </c>
      <c r="Q11" s="233">
        <v>15.5</v>
      </c>
      <c r="R11" s="303">
        <v>6</v>
      </c>
      <c r="S11" s="206">
        <v>6.36</v>
      </c>
      <c r="T11" s="303">
        <v>11</v>
      </c>
      <c r="U11" s="236">
        <v>411</v>
      </c>
      <c r="V11" s="306">
        <v>4</v>
      </c>
      <c r="W11" s="104" t="e">
        <f t="shared" si="0"/>
        <v>#VALUE!</v>
      </c>
      <c r="X11" s="105">
        <v>6</v>
      </c>
      <c r="Y11" s="30"/>
    </row>
    <row r="12" spans="1:25" ht="12.75">
      <c r="A12" s="65" t="s">
        <v>181</v>
      </c>
      <c r="B12" s="78">
        <v>4</v>
      </c>
      <c r="C12" s="112">
        <v>205</v>
      </c>
      <c r="D12" s="78">
        <v>3</v>
      </c>
      <c r="E12" s="78">
        <v>1</v>
      </c>
      <c r="F12" s="96">
        <v>1979</v>
      </c>
      <c r="G12" s="344">
        <v>0.001292824074074074</v>
      </c>
      <c r="H12" s="347">
        <v>4</v>
      </c>
      <c r="I12" s="33">
        <v>8.7</v>
      </c>
      <c r="J12" s="129" t="s">
        <v>232</v>
      </c>
      <c r="K12" s="33">
        <v>8.7</v>
      </c>
      <c r="L12" s="51">
        <v>6</v>
      </c>
      <c r="M12" s="33">
        <v>8.15</v>
      </c>
      <c r="N12" s="51">
        <v>8</v>
      </c>
      <c r="O12" s="33">
        <v>9.45</v>
      </c>
      <c r="P12" s="245" t="s">
        <v>236</v>
      </c>
      <c r="Q12" s="233">
        <v>15.6</v>
      </c>
      <c r="R12" s="303">
        <v>7.5</v>
      </c>
      <c r="S12" s="206">
        <v>7.12</v>
      </c>
      <c r="T12" s="303">
        <v>5</v>
      </c>
      <c r="U12" s="236">
        <v>380</v>
      </c>
      <c r="V12" s="306">
        <v>7</v>
      </c>
      <c r="W12" s="104" t="e">
        <f t="shared" si="0"/>
        <v>#VALUE!</v>
      </c>
      <c r="X12" s="105">
        <v>7</v>
      </c>
      <c r="Y12" s="30"/>
    </row>
    <row r="13" spans="1:25" ht="12.75">
      <c r="A13" s="65" t="s">
        <v>182</v>
      </c>
      <c r="B13" s="78">
        <v>5</v>
      </c>
      <c r="C13" s="112">
        <v>206</v>
      </c>
      <c r="D13" s="78">
        <v>3</v>
      </c>
      <c r="E13" s="78">
        <v>2</v>
      </c>
      <c r="F13" s="96">
        <v>1964</v>
      </c>
      <c r="G13" s="344">
        <v>0.0012372685185185186</v>
      </c>
      <c r="H13" s="347">
        <v>3</v>
      </c>
      <c r="I13" s="33">
        <v>9.1</v>
      </c>
      <c r="J13" s="82">
        <v>4</v>
      </c>
      <c r="K13" s="33">
        <v>8.8</v>
      </c>
      <c r="L13" s="51">
        <v>5</v>
      </c>
      <c r="M13" s="33">
        <v>7.95</v>
      </c>
      <c r="N13" s="51">
        <v>11</v>
      </c>
      <c r="O13" s="33">
        <v>9.9</v>
      </c>
      <c r="P13" s="245" t="s">
        <v>235</v>
      </c>
      <c r="Q13" s="233">
        <v>16.1</v>
      </c>
      <c r="R13" s="303">
        <v>10</v>
      </c>
      <c r="S13" s="206">
        <v>6.09</v>
      </c>
      <c r="T13" s="303">
        <v>12</v>
      </c>
      <c r="U13" s="236">
        <v>366</v>
      </c>
      <c r="V13" s="306">
        <v>10</v>
      </c>
      <c r="W13" s="104">
        <f t="shared" si="0"/>
        <v>58</v>
      </c>
      <c r="X13" s="105">
        <v>8</v>
      </c>
      <c r="Y13" s="30"/>
    </row>
    <row r="14" spans="1:25" ht="12.75">
      <c r="A14" s="65" t="s">
        <v>185</v>
      </c>
      <c r="B14" s="78">
        <v>23</v>
      </c>
      <c r="C14" s="112">
        <v>210</v>
      </c>
      <c r="D14" s="78">
        <v>3</v>
      </c>
      <c r="E14" s="78">
        <v>1</v>
      </c>
      <c r="F14" s="96">
        <v>1975</v>
      </c>
      <c r="G14" s="344">
        <v>0.001371527777777778</v>
      </c>
      <c r="H14" s="347">
        <v>10</v>
      </c>
      <c r="I14" s="33">
        <v>8.9</v>
      </c>
      <c r="J14" s="82">
        <v>7</v>
      </c>
      <c r="K14" s="33">
        <v>8.5</v>
      </c>
      <c r="L14" s="51">
        <v>9</v>
      </c>
      <c r="M14" s="33">
        <v>8.3</v>
      </c>
      <c r="N14" s="51">
        <v>6</v>
      </c>
      <c r="O14" s="33">
        <v>9.4</v>
      </c>
      <c r="P14" s="245" t="s">
        <v>232</v>
      </c>
      <c r="Q14" s="233">
        <v>15</v>
      </c>
      <c r="R14" s="303">
        <v>5</v>
      </c>
      <c r="S14" s="206">
        <v>7.1</v>
      </c>
      <c r="T14" s="303">
        <v>6</v>
      </c>
      <c r="U14" s="236">
        <v>405</v>
      </c>
      <c r="V14" s="306">
        <v>6</v>
      </c>
      <c r="W14" s="104" t="e">
        <f t="shared" si="0"/>
        <v>#VALUE!</v>
      </c>
      <c r="X14" s="105">
        <v>9</v>
      </c>
      <c r="Y14" s="43"/>
    </row>
    <row r="15" spans="1:25" ht="12.75">
      <c r="A15" s="65" t="s">
        <v>186</v>
      </c>
      <c r="B15" s="78">
        <v>26</v>
      </c>
      <c r="C15" s="112">
        <v>213</v>
      </c>
      <c r="D15" s="78">
        <v>3</v>
      </c>
      <c r="E15" s="78">
        <v>2</v>
      </c>
      <c r="F15" s="96">
        <v>1981</v>
      </c>
      <c r="G15" s="344">
        <v>0.0013518518518518521</v>
      </c>
      <c r="H15" s="347">
        <v>9</v>
      </c>
      <c r="I15" s="33">
        <v>9.05</v>
      </c>
      <c r="J15" s="82">
        <v>5</v>
      </c>
      <c r="K15" s="33">
        <v>8</v>
      </c>
      <c r="L15" s="51">
        <v>12</v>
      </c>
      <c r="M15" s="33">
        <v>8</v>
      </c>
      <c r="N15" s="51">
        <v>10</v>
      </c>
      <c r="O15" s="33">
        <v>9.2</v>
      </c>
      <c r="P15" s="56">
        <v>12</v>
      </c>
      <c r="Q15" s="233">
        <v>15.6</v>
      </c>
      <c r="R15" s="303">
        <v>7.5</v>
      </c>
      <c r="S15" s="206">
        <v>6.54</v>
      </c>
      <c r="T15" s="303">
        <v>10</v>
      </c>
      <c r="U15" s="236">
        <v>375</v>
      </c>
      <c r="V15" s="306">
        <v>8</v>
      </c>
      <c r="W15" s="104">
        <f t="shared" si="0"/>
        <v>73.5</v>
      </c>
      <c r="X15" s="105">
        <v>10</v>
      </c>
      <c r="Y15" s="43"/>
    </row>
    <row r="16" spans="1:25" ht="12.75">
      <c r="A16" s="65" t="s">
        <v>17</v>
      </c>
      <c r="B16" s="78">
        <v>1</v>
      </c>
      <c r="C16" s="112">
        <v>204</v>
      </c>
      <c r="D16" s="78">
        <v>3</v>
      </c>
      <c r="E16" s="78">
        <v>1</v>
      </c>
      <c r="F16" s="96">
        <v>1982</v>
      </c>
      <c r="G16" s="344" t="s">
        <v>349</v>
      </c>
      <c r="H16" s="347">
        <v>15</v>
      </c>
      <c r="I16" s="33">
        <v>8.85</v>
      </c>
      <c r="J16" s="82">
        <v>8</v>
      </c>
      <c r="K16" s="33">
        <v>8.95</v>
      </c>
      <c r="L16" s="74" t="s">
        <v>234</v>
      </c>
      <c r="M16" s="33">
        <v>8.65</v>
      </c>
      <c r="N16" s="51">
        <v>3</v>
      </c>
      <c r="O16" s="33">
        <v>9.45</v>
      </c>
      <c r="P16" s="245" t="s">
        <v>236</v>
      </c>
      <c r="Q16" s="233">
        <v>16.6</v>
      </c>
      <c r="R16" s="303">
        <v>13</v>
      </c>
      <c r="S16" s="206">
        <v>5.44</v>
      </c>
      <c r="T16" s="303">
        <v>14</v>
      </c>
      <c r="U16" s="236">
        <v>344</v>
      </c>
      <c r="V16" s="306">
        <v>12</v>
      </c>
      <c r="W16" s="104" t="e">
        <f t="shared" si="0"/>
        <v>#VALUE!</v>
      </c>
      <c r="X16" s="105">
        <v>11</v>
      </c>
      <c r="Y16" s="43"/>
    </row>
    <row r="17" spans="1:25" ht="12.75">
      <c r="A17" s="65" t="s">
        <v>78</v>
      </c>
      <c r="B17" s="78">
        <v>33</v>
      </c>
      <c r="C17" s="112">
        <v>216</v>
      </c>
      <c r="D17" s="51">
        <v>3</v>
      </c>
      <c r="E17" s="51">
        <v>1</v>
      </c>
      <c r="F17" s="96">
        <v>1978</v>
      </c>
      <c r="G17" s="344">
        <v>0.0010277777777777778</v>
      </c>
      <c r="H17" s="347">
        <v>1</v>
      </c>
      <c r="I17" s="33">
        <v>8.75</v>
      </c>
      <c r="J17" s="82">
        <v>9</v>
      </c>
      <c r="K17" s="33">
        <v>8.55</v>
      </c>
      <c r="L17" s="51">
        <v>8</v>
      </c>
      <c r="M17" s="33">
        <v>7.8</v>
      </c>
      <c r="N17" s="51">
        <v>13</v>
      </c>
      <c r="O17" s="33">
        <v>9.45</v>
      </c>
      <c r="P17" s="245" t="s">
        <v>236</v>
      </c>
      <c r="Q17" s="233">
        <v>16.5</v>
      </c>
      <c r="R17" s="303">
        <v>12</v>
      </c>
      <c r="S17" s="206">
        <v>6.01</v>
      </c>
      <c r="T17" s="303">
        <v>13</v>
      </c>
      <c r="U17" s="236">
        <v>343</v>
      </c>
      <c r="V17" s="306">
        <v>13</v>
      </c>
      <c r="W17" s="104">
        <f t="shared" si="0"/>
        <v>77</v>
      </c>
      <c r="X17" s="105">
        <v>12</v>
      </c>
      <c r="Y17" s="43"/>
    </row>
    <row r="18" spans="1:25" ht="12.75">
      <c r="A18" s="65" t="s">
        <v>187</v>
      </c>
      <c r="B18" s="78">
        <v>35</v>
      </c>
      <c r="C18" s="112">
        <v>217</v>
      </c>
      <c r="D18" s="51">
        <v>3</v>
      </c>
      <c r="E18" s="51">
        <v>1</v>
      </c>
      <c r="F18" s="96">
        <v>1983</v>
      </c>
      <c r="G18" s="344">
        <v>0.0013495370370370371</v>
      </c>
      <c r="H18" s="347">
        <v>8</v>
      </c>
      <c r="I18" s="33">
        <v>6.5</v>
      </c>
      <c r="J18" s="82">
        <v>15</v>
      </c>
      <c r="K18" s="33">
        <v>7.4</v>
      </c>
      <c r="L18" s="51">
        <v>15</v>
      </c>
      <c r="M18" s="33">
        <v>6.15</v>
      </c>
      <c r="N18" s="51">
        <v>15</v>
      </c>
      <c r="O18" s="33">
        <v>9</v>
      </c>
      <c r="P18" s="56">
        <v>13</v>
      </c>
      <c r="Q18" s="233">
        <v>15.7</v>
      </c>
      <c r="R18" s="303">
        <v>9</v>
      </c>
      <c r="S18" s="206">
        <v>6.7</v>
      </c>
      <c r="T18" s="303">
        <v>9</v>
      </c>
      <c r="U18" s="236">
        <v>370</v>
      </c>
      <c r="V18" s="306">
        <v>9</v>
      </c>
      <c r="W18" s="104">
        <f t="shared" si="0"/>
        <v>93</v>
      </c>
      <c r="X18" s="105">
        <v>13</v>
      </c>
      <c r="Y18" s="43"/>
    </row>
    <row r="19" spans="1:25" ht="12.75">
      <c r="A19" s="65" t="s">
        <v>77</v>
      </c>
      <c r="B19" s="78">
        <v>30</v>
      </c>
      <c r="C19" s="112">
        <v>215</v>
      </c>
      <c r="D19" s="51">
        <v>3</v>
      </c>
      <c r="E19" s="51">
        <v>1</v>
      </c>
      <c r="F19" s="96">
        <v>1981</v>
      </c>
      <c r="G19" s="344">
        <v>0.001568287037037037</v>
      </c>
      <c r="H19" s="347">
        <v>13</v>
      </c>
      <c r="I19" s="33">
        <v>6.6</v>
      </c>
      <c r="J19" s="82">
        <v>14</v>
      </c>
      <c r="K19" s="33">
        <v>7.7</v>
      </c>
      <c r="L19" s="51">
        <v>14</v>
      </c>
      <c r="M19" s="33">
        <v>7.2</v>
      </c>
      <c r="N19" s="51">
        <v>14</v>
      </c>
      <c r="O19" s="33">
        <v>5.55</v>
      </c>
      <c r="P19" s="56">
        <v>15</v>
      </c>
      <c r="Q19" s="233">
        <v>16.7</v>
      </c>
      <c r="R19" s="303">
        <v>14</v>
      </c>
      <c r="S19" s="206">
        <v>7.25</v>
      </c>
      <c r="T19" s="303">
        <v>3</v>
      </c>
      <c r="U19" s="236">
        <v>342</v>
      </c>
      <c r="V19" s="306">
        <v>14</v>
      </c>
      <c r="W19" s="104">
        <f t="shared" si="0"/>
        <v>101</v>
      </c>
      <c r="X19" s="105">
        <v>14</v>
      </c>
      <c r="Y19" s="43"/>
    </row>
    <row r="20" spans="1:25" ht="12.75">
      <c r="A20" s="65" t="s">
        <v>188</v>
      </c>
      <c r="B20" s="78">
        <v>36</v>
      </c>
      <c r="C20" s="112">
        <v>218</v>
      </c>
      <c r="D20" s="51">
        <v>3</v>
      </c>
      <c r="E20" s="51">
        <v>1</v>
      </c>
      <c r="F20" s="96">
        <v>1983</v>
      </c>
      <c r="G20" s="344">
        <v>0.0018402777777777777</v>
      </c>
      <c r="H20" s="347">
        <v>14</v>
      </c>
      <c r="I20" s="33">
        <v>6.9</v>
      </c>
      <c r="J20" s="51">
        <v>12</v>
      </c>
      <c r="K20" s="33">
        <v>7.9</v>
      </c>
      <c r="L20" s="51">
        <v>13</v>
      </c>
      <c r="M20" s="33">
        <v>7.85</v>
      </c>
      <c r="N20" s="51">
        <v>12</v>
      </c>
      <c r="O20" s="33">
        <v>8.9</v>
      </c>
      <c r="P20" s="56">
        <v>14</v>
      </c>
      <c r="Q20" s="233">
        <v>17.1</v>
      </c>
      <c r="R20" s="303">
        <v>15</v>
      </c>
      <c r="S20" s="206">
        <v>4.18</v>
      </c>
      <c r="T20" s="303">
        <v>15</v>
      </c>
      <c r="U20" s="236">
        <v>341</v>
      </c>
      <c r="V20" s="306">
        <v>15</v>
      </c>
      <c r="W20" s="104">
        <f t="shared" si="0"/>
        <v>110</v>
      </c>
      <c r="X20" s="105">
        <v>15</v>
      </c>
      <c r="Y20" s="43"/>
    </row>
    <row r="21" spans="1:25" ht="13.5" thickBot="1">
      <c r="A21" s="85" t="s">
        <v>75</v>
      </c>
      <c r="B21" s="86">
        <v>1</v>
      </c>
      <c r="C21" s="123">
        <v>203</v>
      </c>
      <c r="D21" s="86">
        <v>3</v>
      </c>
      <c r="E21" s="86">
        <v>1</v>
      </c>
      <c r="F21" s="292">
        <v>1978</v>
      </c>
      <c r="G21" s="345" t="s">
        <v>338</v>
      </c>
      <c r="H21" s="348"/>
      <c r="I21" s="45" t="s">
        <v>231</v>
      </c>
      <c r="J21" s="52"/>
      <c r="K21" s="44"/>
      <c r="L21" s="52"/>
      <c r="M21" s="44"/>
      <c r="N21" s="52"/>
      <c r="O21" s="44"/>
      <c r="P21" s="102"/>
      <c r="Q21" s="234" t="s">
        <v>338</v>
      </c>
      <c r="R21" s="304"/>
      <c r="S21" s="208"/>
      <c r="T21" s="304"/>
      <c r="U21" s="237"/>
      <c r="V21" s="307"/>
      <c r="W21" s="106"/>
      <c r="X21" s="106"/>
      <c r="Y21" s="43"/>
    </row>
    <row r="22" spans="1:25" ht="12.75">
      <c r="A22" s="37"/>
      <c r="B22" s="37"/>
      <c r="C22" s="37"/>
      <c r="D22" s="38"/>
      <c r="E22" s="39"/>
      <c r="F22" s="39"/>
      <c r="G22" s="39"/>
      <c r="H22" s="39"/>
      <c r="I22" s="50"/>
      <c r="J22" s="41"/>
      <c r="K22" s="40"/>
      <c r="L22" s="40"/>
      <c r="M22" s="40"/>
      <c r="N22" s="40"/>
      <c r="O22" s="40"/>
      <c r="P22" s="40"/>
      <c r="Q22" s="29"/>
      <c r="R22" s="29"/>
      <c r="S22" s="29"/>
      <c r="T22" s="29"/>
      <c r="U22" s="29"/>
      <c r="V22" s="29"/>
      <c r="W22" s="42"/>
      <c r="X22" s="29"/>
      <c r="Y22" s="43"/>
    </row>
    <row r="23" spans="1:25" ht="12.75">
      <c r="A23" s="37"/>
      <c r="B23" s="37"/>
      <c r="C23" s="37"/>
      <c r="D23" s="38"/>
      <c r="E23" s="39"/>
      <c r="F23" s="39"/>
      <c r="G23" s="39"/>
      <c r="H23" s="39"/>
      <c r="I23" s="50"/>
      <c r="J23" s="41"/>
      <c r="K23" s="40"/>
      <c r="L23" s="40"/>
      <c r="M23" s="40"/>
      <c r="N23" s="40"/>
      <c r="O23" s="40"/>
      <c r="P23" s="40"/>
      <c r="Q23" s="29"/>
      <c r="R23" s="29"/>
      <c r="S23" s="29"/>
      <c r="T23" s="29"/>
      <c r="U23" s="29"/>
      <c r="V23" s="29"/>
      <c r="W23" s="42"/>
      <c r="X23" s="29"/>
      <c r="Y23" s="43"/>
    </row>
    <row r="24" spans="1:25" ht="12.75">
      <c r="A24" s="37"/>
      <c r="B24" s="37"/>
      <c r="C24" s="37"/>
      <c r="D24" s="38"/>
      <c r="E24" s="39"/>
      <c r="F24" s="39"/>
      <c r="G24" s="39"/>
      <c r="H24" s="39"/>
      <c r="I24" s="50"/>
      <c r="J24" s="41"/>
      <c r="K24" s="40"/>
      <c r="L24" s="40"/>
      <c r="M24" s="40"/>
      <c r="N24" s="40"/>
      <c r="O24" s="40"/>
      <c r="P24" s="40"/>
      <c r="Q24" s="29"/>
      <c r="R24" s="29"/>
      <c r="S24" s="29"/>
      <c r="T24" s="29"/>
      <c r="U24" s="29"/>
      <c r="V24" s="29"/>
      <c r="W24" s="42"/>
      <c r="X24" s="29"/>
      <c r="Y24" s="43"/>
    </row>
    <row r="25" spans="1:25" ht="12.75">
      <c r="A25" s="37"/>
      <c r="B25" s="37"/>
      <c r="C25" s="37"/>
      <c r="D25" s="38"/>
      <c r="E25" s="39"/>
      <c r="F25" s="39"/>
      <c r="G25" s="39"/>
      <c r="H25" s="39"/>
      <c r="I25" s="50"/>
      <c r="J25" s="41"/>
      <c r="K25" s="40"/>
      <c r="L25" s="40"/>
      <c r="M25" s="40"/>
      <c r="N25" s="40"/>
      <c r="O25" s="40"/>
      <c r="P25" s="40"/>
      <c r="Q25" s="29"/>
      <c r="R25" s="29"/>
      <c r="S25" s="29"/>
      <c r="T25" s="29"/>
      <c r="U25" s="29"/>
      <c r="V25" s="29"/>
      <c r="W25" s="42"/>
      <c r="X25" s="29"/>
      <c r="Y25" s="43"/>
    </row>
    <row r="26" spans="1:25" ht="12.75">
      <c r="A26" s="37"/>
      <c r="B26" s="37"/>
      <c r="C26" s="37"/>
      <c r="D26" s="38"/>
      <c r="E26" s="39"/>
      <c r="F26" s="39"/>
      <c r="G26" s="39"/>
      <c r="H26" s="39"/>
      <c r="I26" s="40"/>
      <c r="J26" s="41"/>
      <c r="K26" s="40"/>
      <c r="L26" s="40"/>
      <c r="M26" s="40"/>
      <c r="N26" s="40"/>
      <c r="O26" s="40"/>
      <c r="P26" s="40"/>
      <c r="Q26" s="29"/>
      <c r="R26" s="29"/>
      <c r="S26" s="29"/>
      <c r="T26" s="29"/>
      <c r="U26" s="29"/>
      <c r="V26" s="29"/>
      <c r="W26" s="42"/>
      <c r="X26" s="29"/>
      <c r="Y26" s="43"/>
    </row>
    <row r="27" spans="1:25" ht="12.75">
      <c r="A27" s="37"/>
      <c r="B27" s="37"/>
      <c r="C27" s="37"/>
      <c r="D27" s="38"/>
      <c r="E27" s="39"/>
      <c r="F27" s="39"/>
      <c r="G27" s="39"/>
      <c r="H27" s="39"/>
      <c r="I27" s="40"/>
      <c r="J27" s="41"/>
      <c r="K27" s="40"/>
      <c r="L27" s="40"/>
      <c r="M27" s="40"/>
      <c r="N27" s="40"/>
      <c r="O27" s="40"/>
      <c r="P27" s="40"/>
      <c r="Q27" s="29"/>
      <c r="R27" s="29"/>
      <c r="S27" s="29"/>
      <c r="T27" s="29"/>
      <c r="U27" s="29"/>
      <c r="V27" s="29"/>
      <c r="W27" s="42"/>
      <c r="X27" s="29"/>
      <c r="Y27" s="43"/>
    </row>
    <row r="28" spans="1:25" ht="12.75">
      <c r="A28" s="37"/>
      <c r="B28" s="37"/>
      <c r="C28" s="37"/>
      <c r="D28" s="38"/>
      <c r="E28" s="39"/>
      <c r="F28" s="39"/>
      <c r="G28" s="39"/>
      <c r="H28" s="39"/>
      <c r="I28" s="40"/>
      <c r="J28" s="41"/>
      <c r="K28" s="40"/>
      <c r="L28" s="40"/>
      <c r="M28" s="40"/>
      <c r="N28" s="40"/>
      <c r="O28" s="40"/>
      <c r="P28" s="40"/>
      <c r="Q28" s="29"/>
      <c r="R28" s="29"/>
      <c r="S28" s="29"/>
      <c r="T28" s="29"/>
      <c r="U28" s="29"/>
      <c r="V28" s="29"/>
      <c r="W28" s="42"/>
      <c r="X28" s="29"/>
      <c r="Y28" s="43"/>
    </row>
    <row r="29" spans="1:25" ht="12.75">
      <c r="A29" s="37"/>
      <c r="B29" s="37"/>
      <c r="C29" s="37"/>
      <c r="D29" s="38"/>
      <c r="E29" s="39"/>
      <c r="F29" s="39"/>
      <c r="G29" s="39"/>
      <c r="H29" s="39"/>
      <c r="I29" s="40"/>
      <c r="J29" s="41"/>
      <c r="K29" s="40"/>
      <c r="L29" s="40"/>
      <c r="M29" s="40"/>
      <c r="N29" s="40"/>
      <c r="O29" s="40"/>
      <c r="P29" s="40"/>
      <c r="Q29" s="29"/>
      <c r="R29" s="29"/>
      <c r="S29" s="29"/>
      <c r="T29" s="29"/>
      <c r="U29" s="29"/>
      <c r="V29" s="29"/>
      <c r="W29" s="42"/>
      <c r="X29" s="29"/>
      <c r="Y29" s="43"/>
    </row>
    <row r="30" spans="1:25" ht="12.75">
      <c r="A30" s="37"/>
      <c r="B30" s="37"/>
      <c r="C30" s="37"/>
      <c r="D30" s="38"/>
      <c r="E30" s="39"/>
      <c r="F30" s="39"/>
      <c r="G30" s="39"/>
      <c r="H30" s="39"/>
      <c r="I30" s="40"/>
      <c r="J30" s="41"/>
      <c r="K30" s="40"/>
      <c r="L30" s="40"/>
      <c r="M30" s="40"/>
      <c r="N30" s="40"/>
      <c r="O30" s="40"/>
      <c r="P30" s="40"/>
      <c r="Q30" s="29"/>
      <c r="R30" s="29"/>
      <c r="S30" s="29"/>
      <c r="T30" s="29"/>
      <c r="U30" s="29"/>
      <c r="V30" s="29"/>
      <c r="W30" s="42"/>
      <c r="X30" s="29"/>
      <c r="Y30" s="43"/>
    </row>
    <row r="31" spans="1:25" ht="12.75">
      <c r="A31" s="37"/>
      <c r="B31" s="37"/>
      <c r="C31" s="37"/>
      <c r="D31" s="38"/>
      <c r="E31" s="39"/>
      <c r="F31" s="39"/>
      <c r="G31" s="39"/>
      <c r="H31" s="39"/>
      <c r="I31" s="40"/>
      <c r="J31" s="41"/>
      <c r="K31" s="40"/>
      <c r="L31" s="40"/>
      <c r="M31" s="40"/>
      <c r="N31" s="40"/>
      <c r="O31" s="40"/>
      <c r="P31" s="40"/>
      <c r="Q31" s="29"/>
      <c r="R31" s="29"/>
      <c r="S31" s="29"/>
      <c r="T31" s="29"/>
      <c r="U31" s="29"/>
      <c r="V31" s="29"/>
      <c r="W31" s="42"/>
      <c r="X31" s="29"/>
      <c r="Y31" s="43"/>
    </row>
    <row r="32" spans="1:25" ht="12.75">
      <c r="A32" s="37"/>
      <c r="B32" s="37"/>
      <c r="C32" s="37"/>
      <c r="D32" s="38"/>
      <c r="E32" s="39"/>
      <c r="F32" s="39"/>
      <c r="G32" s="39"/>
      <c r="H32" s="39"/>
      <c r="I32" s="40"/>
      <c r="J32" s="41"/>
      <c r="K32" s="40"/>
      <c r="L32" s="40"/>
      <c r="M32" s="40"/>
      <c r="N32" s="40"/>
      <c r="O32" s="40"/>
      <c r="P32" s="40"/>
      <c r="Q32" s="29"/>
      <c r="R32" s="29"/>
      <c r="S32" s="29"/>
      <c r="T32" s="29"/>
      <c r="U32" s="29"/>
      <c r="V32" s="29"/>
      <c r="W32" s="42"/>
      <c r="X32" s="29"/>
      <c r="Y32" s="43"/>
    </row>
    <row r="33" spans="1:25" ht="12.75">
      <c r="A33" s="37"/>
      <c r="B33" s="37"/>
      <c r="C33" s="37"/>
      <c r="D33" s="38"/>
      <c r="E33" s="39"/>
      <c r="F33" s="39"/>
      <c r="G33" s="39"/>
      <c r="H33" s="39"/>
      <c r="I33" s="40"/>
      <c r="J33" s="41"/>
      <c r="K33" s="40"/>
      <c r="L33" s="40"/>
      <c r="M33" s="40"/>
      <c r="N33" s="40"/>
      <c r="O33" s="40"/>
      <c r="P33" s="40"/>
      <c r="Q33" s="29"/>
      <c r="R33" s="29"/>
      <c r="S33" s="29"/>
      <c r="T33" s="29"/>
      <c r="U33" s="29"/>
      <c r="V33" s="29"/>
      <c r="W33" s="42"/>
      <c r="X33" s="29"/>
      <c r="Y33" s="43"/>
    </row>
    <row r="34" spans="1:25" ht="12.75">
      <c r="A34" s="37"/>
      <c r="B34" s="37"/>
      <c r="C34" s="37"/>
      <c r="D34" s="38"/>
      <c r="E34" s="39"/>
      <c r="F34" s="39"/>
      <c r="G34" s="39"/>
      <c r="H34" s="39"/>
      <c r="I34" s="40"/>
      <c r="J34" s="41"/>
      <c r="K34" s="40"/>
      <c r="L34" s="40"/>
      <c r="M34" s="40"/>
      <c r="N34" s="40"/>
      <c r="O34" s="40"/>
      <c r="P34" s="40"/>
      <c r="Q34" s="29"/>
      <c r="R34" s="29"/>
      <c r="S34" s="29"/>
      <c r="T34" s="29"/>
      <c r="U34" s="29"/>
      <c r="V34" s="29"/>
      <c r="W34" s="42"/>
      <c r="X34" s="29"/>
      <c r="Y34" s="43"/>
    </row>
    <row r="35" spans="1:25" ht="12.75">
      <c r="A35" s="37"/>
      <c r="B35" s="37"/>
      <c r="C35" s="37"/>
      <c r="D35" s="38"/>
      <c r="E35" s="39"/>
      <c r="F35" s="39"/>
      <c r="G35" s="39"/>
      <c r="H35" s="39"/>
      <c r="I35" s="40"/>
      <c r="J35" s="41"/>
      <c r="K35" s="40"/>
      <c r="L35" s="40"/>
      <c r="M35" s="40"/>
      <c r="N35" s="40"/>
      <c r="O35" s="40"/>
      <c r="P35" s="40"/>
      <c r="Q35" s="29"/>
      <c r="R35" s="29"/>
      <c r="S35" s="29"/>
      <c r="T35" s="29"/>
      <c r="U35" s="29"/>
      <c r="V35" s="29"/>
      <c r="W35" s="42"/>
      <c r="X35" s="29"/>
      <c r="Y35" s="43"/>
    </row>
    <row r="36" spans="1:25" ht="12.75">
      <c r="A36" s="37"/>
      <c r="B36" s="37"/>
      <c r="C36" s="37"/>
      <c r="D36" s="38"/>
      <c r="E36" s="39"/>
      <c r="F36" s="39"/>
      <c r="G36" s="39"/>
      <c r="H36" s="39"/>
      <c r="I36" s="40"/>
      <c r="J36" s="41"/>
      <c r="K36" s="40"/>
      <c r="L36" s="40"/>
      <c r="M36" s="40"/>
      <c r="N36" s="40"/>
      <c r="O36" s="40"/>
      <c r="P36" s="40"/>
      <c r="Q36" s="29"/>
      <c r="R36" s="29"/>
      <c r="S36" s="29"/>
      <c r="T36" s="29"/>
      <c r="U36" s="29"/>
      <c r="V36" s="29"/>
      <c r="W36" s="42"/>
      <c r="X36" s="29"/>
      <c r="Y36" s="43"/>
    </row>
    <row r="37" spans="1:25" ht="12.75">
      <c r="A37" s="37"/>
      <c r="B37" s="37"/>
      <c r="C37" s="37"/>
      <c r="D37" s="38"/>
      <c r="E37" s="39"/>
      <c r="F37" s="39"/>
      <c r="G37" s="39"/>
      <c r="H37" s="39"/>
      <c r="I37" s="40"/>
      <c r="J37" s="41"/>
      <c r="K37" s="40"/>
      <c r="L37" s="40"/>
      <c r="M37" s="40"/>
      <c r="N37" s="40"/>
      <c r="O37" s="40"/>
      <c r="P37" s="40"/>
      <c r="Q37" s="29"/>
      <c r="R37" s="29"/>
      <c r="S37" s="29"/>
      <c r="T37" s="29"/>
      <c r="U37" s="29"/>
      <c r="V37" s="29"/>
      <c r="W37" s="42"/>
      <c r="X37" s="29"/>
      <c r="Y37" s="43"/>
    </row>
    <row r="38" spans="1:25" ht="12.75">
      <c r="A38" s="37"/>
      <c r="B38" s="37"/>
      <c r="C38" s="37"/>
      <c r="D38" s="38"/>
      <c r="E38" s="39"/>
      <c r="F38" s="39"/>
      <c r="G38" s="39"/>
      <c r="H38" s="39"/>
      <c r="I38" s="40"/>
      <c r="J38" s="41"/>
      <c r="K38" s="40"/>
      <c r="L38" s="40"/>
      <c r="M38" s="40"/>
      <c r="N38" s="40"/>
      <c r="O38" s="40"/>
      <c r="P38" s="40"/>
      <c r="Q38" s="29"/>
      <c r="R38" s="29"/>
      <c r="S38" s="29"/>
      <c r="T38" s="29"/>
      <c r="U38" s="29"/>
      <c r="V38" s="29"/>
      <c r="W38" s="42"/>
      <c r="X38" s="29"/>
      <c r="Y38" s="43"/>
    </row>
    <row r="39" spans="1:25" ht="12.75">
      <c r="A39" s="37"/>
      <c r="B39" s="37"/>
      <c r="C39" s="37"/>
      <c r="D39" s="38"/>
      <c r="E39" s="39"/>
      <c r="F39" s="39"/>
      <c r="G39" s="39"/>
      <c r="H39" s="39"/>
      <c r="I39" s="40"/>
      <c r="J39" s="41"/>
      <c r="K39" s="40"/>
      <c r="L39" s="40"/>
      <c r="M39" s="40"/>
      <c r="N39" s="40"/>
      <c r="O39" s="40"/>
      <c r="P39" s="40"/>
      <c r="Q39" s="29"/>
      <c r="R39" s="29"/>
      <c r="S39" s="29"/>
      <c r="T39" s="29"/>
      <c r="U39" s="29"/>
      <c r="V39" s="29"/>
      <c r="W39" s="42"/>
      <c r="X39" s="29"/>
      <c r="Y39" s="43"/>
    </row>
    <row r="40" spans="1:25" ht="12.75">
      <c r="A40" s="37"/>
      <c r="B40" s="37"/>
      <c r="C40" s="37"/>
      <c r="D40" s="38"/>
      <c r="E40" s="39"/>
      <c r="F40" s="39"/>
      <c r="G40" s="39"/>
      <c r="H40" s="39"/>
      <c r="I40" s="40"/>
      <c r="J40" s="41"/>
      <c r="K40" s="40"/>
      <c r="L40" s="40"/>
      <c r="M40" s="40"/>
      <c r="N40" s="40"/>
      <c r="O40" s="40"/>
      <c r="P40" s="40"/>
      <c r="Q40" s="29"/>
      <c r="R40" s="29"/>
      <c r="S40" s="29"/>
      <c r="T40" s="29"/>
      <c r="U40" s="29"/>
      <c r="V40" s="29"/>
      <c r="W40" s="42"/>
      <c r="X40" s="29"/>
      <c r="Y40" s="43"/>
    </row>
    <row r="41" spans="1:25" ht="12.75">
      <c r="A41" s="37"/>
      <c r="B41" s="37"/>
      <c r="C41" s="37"/>
      <c r="D41" s="38"/>
      <c r="E41" s="39"/>
      <c r="F41" s="39"/>
      <c r="G41" s="39"/>
      <c r="H41" s="39"/>
      <c r="I41" s="40"/>
      <c r="J41" s="41"/>
      <c r="K41" s="40"/>
      <c r="L41" s="40"/>
      <c r="M41" s="40"/>
      <c r="N41" s="40"/>
      <c r="O41" s="40"/>
      <c r="P41" s="40"/>
      <c r="Q41" s="29"/>
      <c r="R41" s="29"/>
      <c r="S41" s="29"/>
      <c r="T41" s="29"/>
      <c r="U41" s="29"/>
      <c r="V41" s="29"/>
      <c r="W41" s="42"/>
      <c r="X41" s="29"/>
      <c r="Y41" s="43"/>
    </row>
    <row r="43" spans="4:16" ht="12.75"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</row>
    <row r="44" spans="4:16" ht="12.75"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</row>
    <row r="45" spans="4:16" ht="12.75"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</row>
    <row r="46" spans="4:16" ht="12.75"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</row>
    <row r="47" spans="4:16" ht="12.75"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</row>
    <row r="48" spans="4:16" ht="12.75"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</row>
    <row r="49" spans="4:16" ht="12.75"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</row>
    <row r="50" spans="4:16" ht="12.75"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</row>
    <row r="51" spans="4:16" ht="12.75"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</row>
    <row r="52" spans="4:16" ht="12.75"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</row>
    <row r="53" spans="4:16" ht="12.75"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</row>
  </sheetData>
  <mergeCells count="10">
    <mergeCell ref="G3:H3"/>
    <mergeCell ref="I3:P3"/>
    <mergeCell ref="I4:J4"/>
    <mergeCell ref="K4:L4"/>
    <mergeCell ref="M4:N4"/>
    <mergeCell ref="O4:P4"/>
    <mergeCell ref="Q3:V3"/>
    <mergeCell ref="Q4:R4"/>
    <mergeCell ref="S4:T4"/>
    <mergeCell ref="U4:V4"/>
  </mergeCells>
  <printOptions/>
  <pageMargins left="0.44" right="0.33" top="0.67" bottom="0.61" header="0.37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OBEC SOKOLSKÁ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Vrána</dc:creator>
  <cp:keywords/>
  <dc:description/>
  <cp:lastModifiedBy>Václav Kotrč</cp:lastModifiedBy>
  <cp:lastPrinted>2002-06-13T13:49:26Z</cp:lastPrinted>
  <dcterms:created xsi:type="dcterms:W3CDTF">2000-06-16T22:11:50Z</dcterms:created>
  <dcterms:modified xsi:type="dcterms:W3CDTF">2002-09-26T08:22:47Z</dcterms:modified>
  <cp:category/>
  <cp:version/>
  <cp:contentType/>
  <cp:contentStatus/>
</cp:coreProperties>
</file>